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offline\085\edeleta\My Documents\Information Dissemination\Statistics Explained\Natural Gas\2025\"/>
    </mc:Choice>
  </mc:AlternateContent>
  <xr:revisionPtr revIDLastSave="0" documentId="8_{212C488B-2B22-4A0A-88D5-75CA03225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 1" sheetId="1" r:id="rId1"/>
    <sheet name="Tables 1-2" sheetId="3" r:id="rId2"/>
    <sheet name="Fig 2" sheetId="4" r:id="rId3"/>
    <sheet name="Fig 3" sheetId="5" r:id="rId4"/>
    <sheet name="Fig 4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3" l="1"/>
  <c r="M8" i="3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J89" i="6"/>
  <c r="AJ88" i="6"/>
  <c r="AJ87" i="6"/>
  <c r="AJ86" i="6"/>
  <c r="AJ85" i="6"/>
  <c r="AJ84" i="6"/>
  <c r="AJ83" i="6"/>
  <c r="AJ82" i="6"/>
  <c r="AJ81" i="6"/>
  <c r="AJ80" i="6"/>
  <c r="AJ79" i="6"/>
  <c r="AJ78" i="6"/>
  <c r="AJ77" i="6"/>
  <c r="AJ76" i="6"/>
  <c r="AJ75" i="6"/>
  <c r="AJ74" i="6"/>
  <c r="AJ73" i="6"/>
  <c r="AJ72" i="6"/>
  <c r="AJ71" i="6"/>
  <c r="AJ70" i="6"/>
  <c r="AJ69" i="6"/>
  <c r="AJ68" i="6"/>
  <c r="AJ67" i="6"/>
  <c r="AJ66" i="6"/>
  <c r="AJ65" i="6"/>
  <c r="AJ64" i="6"/>
  <c r="AJ63" i="6"/>
  <c r="AG89" i="6"/>
  <c r="AG88" i="6"/>
  <c r="AG87" i="6"/>
  <c r="AG86" i="6"/>
  <c r="AG85" i="6"/>
  <c r="AG84" i="6"/>
  <c r="AG83" i="6"/>
  <c r="AG82" i="6"/>
  <c r="AG81" i="6"/>
  <c r="AG80" i="6"/>
  <c r="AG79" i="6"/>
  <c r="AG78" i="6"/>
  <c r="AG77" i="6"/>
  <c r="AG76" i="6"/>
  <c r="AG75" i="6"/>
  <c r="AG74" i="6"/>
  <c r="AG73" i="6"/>
  <c r="AG72" i="6"/>
  <c r="AG71" i="6"/>
  <c r="AG70" i="6"/>
  <c r="AG69" i="6"/>
  <c r="AG68" i="6"/>
  <c r="AG66" i="6"/>
  <c r="AG65" i="6"/>
  <c r="AG64" i="6"/>
  <c r="AG63" i="6"/>
  <c r="AG67" i="6"/>
  <c r="C39" i="1"/>
  <c r="B40" i="1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G99" i="6"/>
  <c r="AG108" i="6"/>
  <c r="AG115" i="6"/>
  <c r="AG92" i="6"/>
  <c r="AG104" i="6"/>
  <c r="AG105" i="6"/>
  <c r="AG100" i="6"/>
  <c r="AG94" i="6"/>
  <c r="E57" i="3"/>
  <c r="E58" i="3"/>
  <c r="E59" i="3"/>
  <c r="E46" i="3"/>
  <c r="E47" i="3"/>
  <c r="E48" i="3"/>
  <c r="E54" i="3"/>
  <c r="F8" i="3"/>
  <c r="F11" i="3"/>
  <c r="F12" i="3"/>
  <c r="F13" i="3"/>
  <c r="E49" i="3" l="1"/>
  <c r="F14" i="3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56" i="5"/>
  <c r="R57" i="3" l="1"/>
  <c r="Q57" i="3"/>
  <c r="P57" i="3"/>
  <c r="O57" i="3"/>
  <c r="N57" i="3"/>
  <c r="M57" i="3"/>
  <c r="L57" i="3"/>
  <c r="K57" i="3"/>
  <c r="J57" i="3"/>
  <c r="I57" i="3"/>
  <c r="H57" i="3"/>
  <c r="G57" i="3"/>
  <c r="F57" i="3"/>
  <c r="M19" i="3" l="1"/>
  <c r="Q54" i="3" l="1"/>
  <c r="I59" i="3" l="1"/>
  <c r="I58" i="3"/>
  <c r="E23" i="3" l="1"/>
  <c r="E19" i="3"/>
  <c r="E12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H43" i="3"/>
  <c r="E8" i="3"/>
  <c r="E11" i="3"/>
  <c r="E13" i="3"/>
  <c r="E22" i="3"/>
  <c r="E24" i="3"/>
  <c r="E14" i="3" l="1"/>
  <c r="R54" i="3"/>
  <c r="N54" i="3"/>
  <c r="I46" i="3"/>
  <c r="O43" i="3"/>
  <c r="O54" i="3" l="1"/>
  <c r="L54" i="3"/>
  <c r="K54" i="3"/>
  <c r="H54" i="3"/>
  <c r="O46" i="3"/>
  <c r="K46" i="3"/>
  <c r="J46" i="3"/>
  <c r="H46" i="3"/>
  <c r="M23" i="3"/>
  <c r="R58" i="3"/>
  <c r="F58" i="3"/>
  <c r="R12" i="3"/>
  <c r="M24" i="3"/>
  <c r="K24" i="3"/>
  <c r="H12" i="3"/>
  <c r="G22" i="3"/>
  <c r="P23" i="3"/>
  <c r="G24" i="3"/>
  <c r="Q13" i="3"/>
  <c r="N13" i="3"/>
  <c r="L13" i="3"/>
  <c r="K23" i="3"/>
  <c r="J13" i="3"/>
  <c r="J23" i="3"/>
  <c r="I23" i="3"/>
  <c r="H13" i="3"/>
  <c r="H23" i="3"/>
  <c r="F24" i="3"/>
  <c r="L23" i="3"/>
  <c r="N23" i="3"/>
  <c r="O23" i="3"/>
  <c r="G58" i="3"/>
  <c r="O58" i="3"/>
  <c r="P58" i="3"/>
  <c r="Q58" i="3"/>
  <c r="H58" i="3"/>
  <c r="J58" i="3"/>
  <c r="K58" i="3"/>
  <c r="L58" i="3"/>
  <c r="M58" i="3"/>
  <c r="N58" i="3"/>
  <c r="N12" i="3"/>
  <c r="L12" i="3"/>
  <c r="J12" i="3"/>
  <c r="I22" i="3"/>
  <c r="L22" i="3"/>
  <c r="O24" i="3"/>
  <c r="Q24" i="3"/>
  <c r="R13" i="3"/>
  <c r="O13" i="3"/>
  <c r="M13" i="3"/>
  <c r="K13" i="3"/>
  <c r="I13" i="3"/>
  <c r="O12" i="3"/>
  <c r="M12" i="3"/>
  <c r="K12" i="3"/>
  <c r="I12" i="3"/>
  <c r="H24" i="3"/>
  <c r="G23" i="3"/>
  <c r="G12" i="3"/>
  <c r="F23" i="3"/>
  <c r="P24" i="3"/>
  <c r="P12" i="3"/>
  <c r="G13" i="3"/>
  <c r="P13" i="3"/>
  <c r="Q12" i="3"/>
  <c r="N24" i="3"/>
  <c r="G8" i="3"/>
  <c r="I8" i="3"/>
  <c r="O8" i="3"/>
  <c r="Q8" i="3"/>
  <c r="G11" i="3"/>
  <c r="I11" i="3"/>
  <c r="K11" i="3"/>
  <c r="M11" i="3"/>
  <c r="O11" i="3"/>
  <c r="Q11" i="3"/>
  <c r="G19" i="3"/>
  <c r="I19" i="3"/>
  <c r="O19" i="3"/>
  <c r="Q19" i="3"/>
  <c r="J43" i="3"/>
  <c r="N43" i="3"/>
  <c r="F46" i="3"/>
  <c r="L46" i="3"/>
  <c r="P46" i="3"/>
  <c r="F54" i="3"/>
  <c r="J54" i="3"/>
  <c r="P54" i="3"/>
  <c r="K22" i="3"/>
  <c r="H8" i="3"/>
  <c r="J8" i="3"/>
  <c r="L8" i="3"/>
  <c r="N8" i="3"/>
  <c r="P8" i="3"/>
  <c r="H11" i="3"/>
  <c r="J11" i="3"/>
  <c r="L11" i="3"/>
  <c r="N11" i="3"/>
  <c r="P11" i="3"/>
  <c r="F19" i="3"/>
  <c r="H19" i="3"/>
  <c r="J19" i="3"/>
  <c r="N19" i="3"/>
  <c r="P19" i="3"/>
  <c r="G46" i="3"/>
  <c r="M46" i="3"/>
  <c r="Q46" i="3"/>
  <c r="M54" i="3"/>
  <c r="O22" i="3"/>
  <c r="M22" i="3"/>
  <c r="N22" i="3"/>
  <c r="F22" i="3"/>
  <c r="J24" i="3"/>
  <c r="Q23" i="3"/>
  <c r="H14" i="3" l="1"/>
  <c r="L14" i="3"/>
  <c r="Q14" i="3"/>
  <c r="L49" i="3"/>
  <c r="I14" i="3"/>
  <c r="P14" i="3"/>
  <c r="J14" i="3"/>
  <c r="M14" i="3"/>
  <c r="I49" i="3"/>
  <c r="G14" i="3"/>
  <c r="O14" i="3"/>
  <c r="F59" i="3"/>
  <c r="J49" i="3"/>
  <c r="N49" i="3"/>
  <c r="H49" i="3"/>
  <c r="K14" i="3"/>
  <c r="N14" i="3"/>
  <c r="L59" i="3"/>
  <c r="N59" i="3"/>
  <c r="P59" i="3"/>
  <c r="R59" i="3"/>
  <c r="R49" i="3"/>
  <c r="O49" i="3"/>
  <c r="F49" i="3"/>
  <c r="G49" i="3"/>
  <c r="K49" i="3"/>
  <c r="L43" i="3"/>
  <c r="P49" i="3"/>
  <c r="H59" i="3"/>
  <c r="J59" i="3"/>
  <c r="O59" i="3"/>
  <c r="Q59" i="3"/>
  <c r="M59" i="3"/>
  <c r="M49" i="3"/>
  <c r="K43" i="3"/>
  <c r="R46" i="3"/>
  <c r="N46" i="3"/>
  <c r="P43" i="3"/>
  <c r="Q49" i="3"/>
  <c r="Q22" i="3"/>
  <c r="H22" i="3"/>
  <c r="I24" i="3"/>
  <c r="P22" i="3"/>
  <c r="L24" i="3"/>
  <c r="J22" i="3"/>
  <c r="G59" i="3" l="1"/>
  <c r="K59" i="3"/>
</calcChain>
</file>

<file path=xl/sharedStrings.xml><?xml version="1.0" encoding="utf-8"?>
<sst xmlns="http://schemas.openxmlformats.org/spreadsheetml/2006/main" count="282" uniqueCount="79">
  <si>
    <t xml:space="preserve">1. Primary </t>
  </si>
  <si>
    <t xml:space="preserve">   production</t>
  </si>
  <si>
    <t>7.Energy</t>
  </si>
  <si>
    <t>(2  - 5 ) /  6 * 100</t>
  </si>
  <si>
    <t>1+2</t>
  </si>
  <si>
    <t>- Decrease in stocks</t>
  </si>
  <si>
    <t>+ Increase in stocks</t>
  </si>
  <si>
    <t xml:space="preserve">Primary Production </t>
  </si>
  <si>
    <t>Monthly cumulated data</t>
  </si>
  <si>
    <t>Annual data</t>
  </si>
  <si>
    <t>2. Imports</t>
  </si>
  <si>
    <t xml:space="preserve">    (entries)</t>
  </si>
  <si>
    <t>5. Exports</t>
  </si>
  <si>
    <t xml:space="preserve">    (exits)</t>
  </si>
  <si>
    <t>Note: Positive values: Imports; Negative values: exports</t>
  </si>
  <si>
    <t>EU</t>
  </si>
  <si>
    <t>Denmark</t>
  </si>
  <si>
    <t>Cyprus</t>
  </si>
  <si>
    <t>Malta</t>
  </si>
  <si>
    <t>Romania</t>
  </si>
  <si>
    <t>Netherlands</t>
  </si>
  <si>
    <t>Ireland</t>
  </si>
  <si>
    <t>Croatia</t>
  </si>
  <si>
    <t>Poland</t>
  </si>
  <si>
    <t>Italy</t>
  </si>
  <si>
    <t>Greece</t>
  </si>
  <si>
    <t>Slovenia</t>
  </si>
  <si>
    <t>Germany</t>
  </si>
  <si>
    <t>Portugal</t>
  </si>
  <si>
    <t>Lithuania</t>
  </si>
  <si>
    <t>Estonia</t>
  </si>
  <si>
    <t>Luxembourg</t>
  </si>
  <si>
    <t>Sweden</t>
  </si>
  <si>
    <t>Finland</t>
  </si>
  <si>
    <t>Bulgaria</t>
  </si>
  <si>
    <t>Spain</t>
  </si>
  <si>
    <t>Belgium</t>
  </si>
  <si>
    <t>France</t>
  </si>
  <si>
    <t>Czechia</t>
  </si>
  <si>
    <t>Hungary</t>
  </si>
  <si>
    <t>Austria</t>
  </si>
  <si>
    <t>Latvia</t>
  </si>
  <si>
    <t>Slovakia</t>
  </si>
  <si>
    <t xml:space="preserve">Bookmarks: </t>
  </si>
  <si>
    <t>https://appsso.eurostat.ec.europa.eu/nui/show.do?query=BOOKMARK_DS-1028918_QID_-21EBF64A_UID_-3F171EB0&amp;layout=NRG_BAL,L,X,0;GEO,L,X,1;TIME,C,Y,0;SIEC,L,Z,0;UNIT,L,Z,1;INDICATORS,C,Z,2;&amp;zSelection=DS-1028918INDICATORS,OBS_FLAG;DS-1028918UNIT,TJ_GCV;DS-1028918SIEC,G3000;&amp;rankName1=SIEC_1_2_-1_2&amp;rankName2=UNIT_1_2_-1_2&amp;rankName3=INDICATORS_1_2_-1_2&amp;rankName4=NRG-BAL_1_2_0_0&amp;rankName5=GEO_1_2_1_0&amp;rankName6=TIME_1_0_0_1&amp;sortR=ASC_-1_FIRST&amp;rStp=&amp;cStp=&amp;rDCh=&amp;cDCh=&amp;rDM=true&amp;cDM=true&amp;footnes=false&amp;empty=false&amp;wai=false&amp;time_mode=NONE&amp;time_most_recent=false&amp;lang=EN&amp;cfo=%23%23%23%2C%23%23%23.%23%23%23</t>
  </si>
  <si>
    <t>:</t>
  </si>
  <si>
    <t>https://appsso.eurostat.ec.europa.eu/nui/show.do?query=BOOKMARK_DS-1157127_QID_4DE353FC_UID_-3F171EB0&amp;layout=NRG_BAL,L,X,0;TIME,C,Y,0;GEO,L,Z,0;SIEC,L,Z,1;UNIT,L,Z,2;INDICATORS,C,Z,3;&amp;zSelection=DS-1157127GEO,EU27_2020;DS-1157127INDICATORS,OBS_FLAG;DS-1157127SIEC,G3000;DS-1157127UNIT,TJ_GCV;&amp;rankName1=SIEC_1_2_-1_2&amp;rankName2=UNIT_1_2_-1_2&amp;rankName3=INDICATORS_1_2_-1_2&amp;rankName4=GEO_1_2_0_0&amp;rankName5=NRG-BAL_1_2_0_0&amp;rankName6=TIME_1_0_0_1&amp;sortR=ASC_-1_FIRST&amp;rStp=&amp;cStp=&amp;rDCh=&amp;cDCh=&amp;rDM=true&amp;cDM=true&amp;footnes=false&amp;empty=false&amp;wai=false&amp;time_mode=NONE&amp;time_most_recent=false&amp;lang=EN&amp;cfo=%23%23%23%2C%23%23%23.%23%23%23</t>
  </si>
  <si>
    <t>Bookmark:</t>
  </si>
  <si>
    <t>https://appsso.eurostat.ec.europa.eu/nui/show.do?query=BOOKMARK_DS-1157127_QID_5C4B8C4B_UID_-3F171EB0&amp;layout=GEO,C,X,0;TIME,C,Y,0;NRG_BAL,L,Z,0;SIEC,L,Z,1;UNIT,L,Z,2;INDICATORS,C,Z,3;&amp;zSelection=DS-1157127INDICATORS,OBS_FLAG;DS-1157127NRG_BAL,IPRD;DS-1157127SIEC,G3000;DS-1157127UNIT,TJ_GCV;&amp;rankName1=SIEC_1_2_-1_2&amp;rankName2=UNIT_1_2_-1_2&amp;rankName3=INDICATORS_1_2_-1_2&amp;rankName4=NRG-BAL_1_2_0_0&amp;rankName5=GEO_1_2_0_0&amp;rankName6=TIME_1_0_0_1&amp;sortR=ASC_-1_FIRST&amp;rStp=&amp;cStp=&amp;rDCh=&amp;cDCh=&amp;rDM=true&amp;cDM=true&amp;footnes=false&amp;empty=false&amp;wai=false&amp;time_mode=NONE&amp;time_most_recent=false&amp;lang=EN&amp;cfo=%23%23%23%2C%23%23%23.%23%23%23</t>
  </si>
  <si>
    <t>(terajoules (Gross Calorific Value))</t>
  </si>
  <si>
    <t>https://appsso.eurostat.ec.europa.eu/nui/show.do?query=BOOKMARK_DS-1157127_QID_38F9F8CF_UID_-3F171EB0&amp;layout=GEO,L,X,0;TIME,C,Y,0;NRG_BAL,L,Z,0;SIEC,L,Z,1;UNIT,L,Z,2;INDICATORS,C,Z,3;&amp;zSelection=DS-1157127INDICATORS,OBS_FLAG;DS-1157127NRG_BAL,IC_CAL_MG;DS-1157127SIEC,G3000;DS-1157127UNIT,TJ_GCV;&amp;rankName1=SIEC_1_2_-1_2&amp;rankName2=UNIT_1_2_-1_2&amp;rankName3=INDICATORS_1_2_-1_2&amp;rankName4=NRG-BAL_1_2_0_0&amp;rankName5=GEO_1_2_0_0&amp;rankName6=TIME_1_0_0_1&amp;sortR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</si>
  <si>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-1157127_QID_-3AACA9F_UID_-3F171EB0&amp;layout=GEO,L,X,0;TIME,C,Y,0;NRG_BAL,L,Z,0;SIEC,L,Z,1;UNIT,L,Z,2;INDICATORS,C,Z,3;&amp;zSelection=DS-1157127INDICATORS,OBS_FLAG;DS-1157127NRG_BAL,IPRD;DS-1157127SIEC,G3000;DS-1157127UNIT,TJ_GCV;&amp;rankName1=SIEC_1_2_-1_2&amp;rankName2=UNIT_1_2_-1_2&amp;rankName3=INDICATORS_1_2_-1_2&amp;rankName4=NRG-BAL_1_2_0_0&amp;rankName5=GEO_1_2_0_0&amp;rankName6=TIME_1_0_0_1&amp;sortR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</si>
  <si>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-1157127_QID_-4610ADEF_UID_-3F171EB0&amp;layout=GEO,L,X,0;TIME,C,Y,0;NRG_BAL,L,Z,0;SIEC,L,Z,1;UNIT,L,Z,2;INDICATORS,C,Z,3;&amp;zSelection=DS-1157127INDICATORS,OBS_FLAG;DS-1157127NRG_BAL,EXP;DS-1157127SIEC,G3000;DS-1157127UNIT,TJ_GCV;&amp;rankName1=SIEC_1_2_-1_2&amp;rankName2=UNIT_1_2_-1_2&amp;rankName3=INDICATORS_1_2_-1_2&amp;rankName4=NRG-BAL_1_2_0_0&amp;rankName5=GEO_1_2_0_0&amp;rankName6=TIME_1_0_0_1&amp;sortR=ASC_-1_FIRST&amp;rStp=&amp;cStp=&amp;rDCh=&amp;cDCh=&amp;rDM=true&amp;cDM=true&amp;footnes=false&amp;empty=false&amp;wai=false&amp;time_mode=NONE&amp;time_most_recent=false&amp;lang=EN&amp;cfo=%23%23%23%2C%23%23%23.%23%23%23</t>
  </si>
  <si>
    <t>6. Inland</t>
  </si>
  <si>
    <t xml:space="preserve">    demand</t>
  </si>
  <si>
    <t>%</t>
  </si>
  <si>
    <t>Country</t>
  </si>
  <si>
    <t>Imports (entries) 2023</t>
  </si>
  <si>
    <t>Exports (exits) 2023</t>
  </si>
  <si>
    <r>
      <t>Source:</t>
    </r>
    <r>
      <rPr>
        <sz val="10"/>
        <rFont val="Arial"/>
        <family val="2"/>
      </rPr>
      <t xml:space="preserve"> Eurostat (online data codes: nrg_cb_gasm, nrg_cb_gas)</t>
    </r>
  </si>
  <si>
    <r>
      <t>3. Resources (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)</t>
    </r>
  </si>
  <si>
    <r>
      <t>4. Stock change (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</si>
  <si>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 xml:space="preserve">   dependency (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</si>
  <si>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(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</si>
  <si>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>(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</si>
  <si>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(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</si>
  <si>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Source:</t>
    </r>
    <r>
      <rPr>
        <sz val="10"/>
        <rFont val="Arial"/>
        <family val="2"/>
      </rPr>
      <t xml:space="preserve"> Eurostat (online data code: nrg_cb_gasm)</t>
    </r>
  </si>
  <si>
    <r>
      <t>(Source:</t>
    </r>
    <r>
      <rPr>
        <sz val="10"/>
        <rFont val="Arial"/>
        <family val="2"/>
      </rPr>
      <t xml:space="preserve"> Eurostat (online data code: nrg_cb_gasm)</t>
    </r>
  </si>
  <si>
    <t>Growth rate 2023-2024 (%)</t>
  </si>
  <si>
    <t>Table 1: Provisional natural gas balance sheet, by country, 2023-2024</t>
  </si>
  <si>
    <t>Table 2: Provisional natural gas balance sheet, by country, 2023-2024</t>
  </si>
  <si>
    <t>Figure 2: Inland demand of natural gas, by country, 2023-2024</t>
  </si>
  <si>
    <t>Figure 3: Primary production of natural gas, by producing country, 2023-2024</t>
  </si>
  <si>
    <t>Figure 4: Total imports (entries) and exports (exits) of natural gas, by country of origin and destination, 2023-2024</t>
  </si>
  <si>
    <t>Imports (entries) 2024</t>
  </si>
  <si>
    <t>Exports (exits) 2024</t>
  </si>
  <si>
    <t>Figure 1: Inland demand of natural gas, EU, 1990-2024</t>
  </si>
  <si>
    <t>BASE</t>
  </si>
  <si>
    <t>SORTED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</si>
</sst>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\ "/>
    <numFmt numFmtId="165" formatCode="0.0%"/>
    <numFmt numFmtId="166" formatCode="#,##0.0_i"/>
    <numFmt numFmtId="167" formatCode="#,##0.0"/>
    <numFmt numFmtId="168" formatCode="#\ ##0.00"/>
    <numFmt numFmtId="169" formatCode="#\ ###\ ##0.00"/>
    <numFmt numFmtId="170" formatCode="0.000"/>
  </numFmts>
  <fonts count="10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/>
      <top/>
      <bottom/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22"/>
      </right>
      <top style="thin">
        <color rgb="FF000000"/>
      </top>
      <bottom style="thin">
        <color rgb="FF000000"/>
      </bottom>
      <diagonal/>
    </border>
    <border>
      <left style="hair">
        <color indexed="22"/>
      </left>
      <right style="hair">
        <color indexed="22"/>
      </right>
      <top style="thin">
        <color rgb="FF000000"/>
      </top>
      <bottom style="thin">
        <color rgb="FF000000"/>
      </bottom>
      <diagonal/>
    </border>
    <border>
      <left style="hair">
        <color indexed="22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hair">
        <color rgb="FFC0C0C0"/>
      </top>
      <bottom style="thin">
        <color indexed="64"/>
      </bottom>
      <diagonal/>
    </border>
    <border>
      <left/>
      <right style="hair">
        <color indexed="22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indexed="22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/>
      <bottom style="hair">
        <color rgb="FFC0C0C0"/>
      </bottom>
      <diagonal/>
    </border>
    <border>
      <left style="hair">
        <color rgb="FFC0C0C0"/>
      </left>
      <right/>
      <top style="hair">
        <color indexed="22"/>
      </top>
      <bottom style="thin">
        <color indexed="64"/>
      </bottom>
      <diagonal/>
    </border>
    <border>
      <left style="hair">
        <color rgb="FFA6A6A6"/>
      </left>
      <right style="hair">
        <color indexed="22"/>
      </right>
      <top/>
      <bottom style="hair">
        <color indexed="22"/>
      </bottom>
      <diagonal/>
    </border>
    <border>
      <left style="hair">
        <color rgb="FFA6A6A6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rgb="FFA6A6A6"/>
      </right>
      <top style="thin">
        <color indexed="64"/>
      </top>
      <bottom style="hair">
        <color indexed="22"/>
      </bottom>
      <diagonal/>
    </border>
    <border>
      <left style="hair">
        <color rgb="FFA6A6A6"/>
      </left>
      <right style="hair">
        <color indexed="22"/>
      </right>
      <top style="thin">
        <color indexed="64"/>
      </top>
      <bottom/>
      <diagonal/>
    </border>
    <border>
      <left style="thin">
        <color indexed="64"/>
      </left>
      <right style="hair">
        <color rgb="FFA6A6A6"/>
      </right>
      <top style="hair">
        <color indexed="22"/>
      </top>
      <bottom style="thin">
        <color indexed="64"/>
      </bottom>
      <diagonal/>
    </border>
    <border>
      <left style="hair">
        <color rgb="FFA6A6A6"/>
      </left>
      <right style="hair">
        <color indexed="22"/>
      </right>
      <top style="hair">
        <color indexed="22"/>
      </top>
      <bottom/>
      <diagonal/>
    </border>
    <border>
      <left style="hair">
        <color rgb="FFA6A6A6"/>
      </left>
      <right style="hair">
        <color indexed="22"/>
      </right>
      <top/>
      <bottom style="thin">
        <color indexed="64"/>
      </bottom>
      <diagonal/>
    </border>
    <border>
      <left style="hair">
        <color rgb="FFA6A6A6"/>
      </left>
      <right style="hair">
        <color rgb="FFC0C0C0"/>
      </right>
      <top/>
      <bottom style="thin">
        <color indexed="64"/>
      </bottom>
      <diagonal/>
    </border>
    <border>
      <left style="thin">
        <color rgb="FF000000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thin">
        <color rgb="FF000000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 style="hair">
        <color rgb="FFA6A6A6"/>
      </right>
      <top style="thin">
        <color rgb="FF000000"/>
      </top>
      <bottom style="hair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6" fontId="4" fillId="0" borderId="0" applyFill="0" applyBorder="0" applyProtection="0">
      <alignment horizontal="right"/>
    </xf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2" applyFont="1" applyBorder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6" fillId="0" borderId="0" xfId="1" applyNumberFormat="1" applyFont="1" applyAlignment="1">
      <alignment horizontal="center"/>
    </xf>
    <xf numFmtId="169" fontId="1" fillId="0" borderId="0" xfId="0" applyNumberFormat="1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4" applyNumberFormat="1" applyFont="1"/>
    <xf numFmtId="3" fontId="1" fillId="0" borderId="0" xfId="0" applyNumberFormat="1" applyFont="1"/>
    <xf numFmtId="0" fontId="7" fillId="0" borderId="0" xfId="0" applyFont="1" applyAlignment="1"/>
    <xf numFmtId="0" fontId="6" fillId="0" borderId="0" xfId="2" applyFont="1" applyBorder="1" applyAlignment="1">
      <alignment horizontal="left"/>
    </xf>
    <xf numFmtId="0" fontId="1" fillId="0" borderId="0" xfId="2" applyFont="1" applyBorder="1"/>
    <xf numFmtId="0" fontId="1" fillId="0" borderId="0" xfId="2" applyFont="1" applyFill="1" applyBorder="1"/>
    <xf numFmtId="0" fontId="6" fillId="0" borderId="0" xfId="2" applyFont="1" applyBorder="1"/>
    <xf numFmtId="0" fontId="6" fillId="0" borderId="0" xfId="2" applyFont="1" applyBorder="1" applyAlignment="1">
      <alignment horizontal="center"/>
    </xf>
    <xf numFmtId="0" fontId="6" fillId="2" borderId="28" xfId="2" applyFont="1" applyFill="1" applyBorder="1" applyAlignment="1">
      <alignment horizontal="center"/>
    </xf>
    <xf numFmtId="0" fontId="6" fillId="2" borderId="29" xfId="2" applyFont="1" applyFill="1" applyBorder="1" applyAlignment="1">
      <alignment horizontal="center"/>
    </xf>
    <xf numFmtId="0" fontId="6" fillId="2" borderId="30" xfId="2" applyFont="1" applyFill="1" applyBorder="1" applyAlignment="1">
      <alignment horizontal="center" vertical="center"/>
    </xf>
    <xf numFmtId="0" fontId="6" fillId="2" borderId="31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1" fillId="0" borderId="0" xfId="2" applyFont="1" applyFill="1"/>
    <xf numFmtId="0" fontId="1" fillId="0" borderId="0" xfId="2" applyFont="1"/>
    <xf numFmtId="0" fontId="6" fillId="0" borderId="1" xfId="2" applyFont="1" applyBorder="1" applyAlignment="1">
      <alignment horizontal="left"/>
    </xf>
    <xf numFmtId="0" fontId="6" fillId="0" borderId="0" xfId="1" applyFont="1" applyBorder="1" applyAlignment="1">
      <alignment horizontal="left"/>
    </xf>
    <xf numFmtId="169" fontId="1" fillId="0" borderId="47" xfId="3" applyNumberFormat="1" applyFont="1" applyFill="1" applyBorder="1">
      <alignment horizontal="right"/>
    </xf>
    <xf numFmtId="169" fontId="1" fillId="0" borderId="8" xfId="3" applyNumberFormat="1" applyFont="1" applyFill="1" applyBorder="1">
      <alignment horizontal="right"/>
    </xf>
    <xf numFmtId="169" fontId="1" fillId="0" borderId="8" xfId="3" applyNumberFormat="1" applyFont="1" applyBorder="1">
      <alignment horizontal="right"/>
    </xf>
    <xf numFmtId="169" fontId="1" fillId="0" borderId="9" xfId="3" applyNumberFormat="1" applyFont="1" applyBorder="1">
      <alignment horizontal="right"/>
    </xf>
    <xf numFmtId="0" fontId="6" fillId="0" borderId="36" xfId="1" applyFont="1" applyBorder="1" applyAlignment="1">
      <alignment horizontal="left"/>
    </xf>
    <xf numFmtId="169" fontId="1" fillId="0" borderId="10" xfId="3" applyNumberFormat="1" applyFont="1" applyFill="1" applyBorder="1">
      <alignment horizontal="right"/>
    </xf>
    <xf numFmtId="169" fontId="1" fillId="0" borderId="11" xfId="3" applyNumberFormat="1" applyFont="1" applyFill="1" applyBorder="1">
      <alignment horizontal="right"/>
    </xf>
    <xf numFmtId="169" fontId="1" fillId="0" borderId="12" xfId="3" applyNumberFormat="1" applyFont="1" applyFill="1" applyBorder="1">
      <alignment horizontal="right"/>
    </xf>
    <xf numFmtId="0" fontId="6" fillId="0" borderId="2" xfId="2" applyFont="1" applyBorder="1" applyAlignment="1">
      <alignment horizontal="left"/>
    </xf>
    <xf numFmtId="0" fontId="6" fillId="0" borderId="33" xfId="1" applyFont="1" applyBorder="1" applyAlignment="1">
      <alignment horizontal="left" wrapText="1"/>
    </xf>
    <xf numFmtId="169" fontId="6" fillId="0" borderId="24" xfId="3" applyNumberFormat="1" applyFont="1" applyBorder="1">
      <alignment horizontal="right"/>
    </xf>
    <xf numFmtId="169" fontId="6" fillId="0" borderId="37" xfId="3" applyNumberFormat="1" applyFont="1" applyBorder="1">
      <alignment horizontal="right"/>
    </xf>
    <xf numFmtId="169" fontId="1" fillId="0" borderId="7" xfId="3" applyNumberFormat="1" applyFont="1" applyFill="1" applyBorder="1">
      <alignment horizontal="right"/>
    </xf>
    <xf numFmtId="169" fontId="1" fillId="0" borderId="13" xfId="3" applyNumberFormat="1" applyFont="1" applyFill="1" applyBorder="1">
      <alignment horizontal="right"/>
    </xf>
    <xf numFmtId="169" fontId="1" fillId="0" borderId="13" xfId="3" applyNumberFormat="1" applyFont="1" applyBorder="1">
      <alignment horizontal="right"/>
    </xf>
    <xf numFmtId="169" fontId="1" fillId="0" borderId="14" xfId="3" applyNumberFormat="1" applyFont="1" applyBorder="1">
      <alignment horizontal="right"/>
    </xf>
    <xf numFmtId="169" fontId="1" fillId="0" borderId="7" xfId="3" applyNumberFormat="1" applyFont="1" applyBorder="1">
      <alignment horizontal="right"/>
    </xf>
    <xf numFmtId="169" fontId="1" fillId="0" borderId="9" xfId="3" applyNumberFormat="1" applyFont="1" applyFill="1" applyBorder="1">
      <alignment horizontal="right"/>
    </xf>
    <xf numFmtId="169" fontId="1" fillId="0" borderId="15" xfId="3" applyNumberFormat="1" applyFont="1" applyBorder="1">
      <alignment horizontal="right"/>
    </xf>
    <xf numFmtId="0" fontId="6" fillId="0" borderId="51" xfId="2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6" fillId="0" borderId="52" xfId="1" applyFont="1" applyBorder="1" applyAlignment="1">
      <alignment horizontal="left"/>
    </xf>
    <xf numFmtId="169" fontId="1" fillId="0" borderId="16" xfId="3" applyNumberFormat="1" applyFont="1" applyFill="1" applyBorder="1">
      <alignment horizontal="right"/>
    </xf>
    <xf numFmtId="169" fontId="1" fillId="0" borderId="17" xfId="3" applyNumberFormat="1" applyFont="1" applyFill="1" applyBorder="1">
      <alignment horizontal="right"/>
    </xf>
    <xf numFmtId="169" fontId="1" fillId="0" borderId="17" xfId="3" applyNumberFormat="1" applyFont="1" applyBorder="1">
      <alignment horizontal="right"/>
    </xf>
    <xf numFmtId="169" fontId="1" fillId="0" borderId="37" xfId="3" applyNumberFormat="1" applyFont="1" applyBorder="1">
      <alignment horizontal="right"/>
    </xf>
    <xf numFmtId="169" fontId="1" fillId="0" borderId="18" xfId="3" applyNumberFormat="1" applyFont="1" applyFill="1" applyBorder="1">
      <alignment horizontal="right"/>
    </xf>
    <xf numFmtId="169" fontId="1" fillId="0" borderId="19" xfId="3" applyNumberFormat="1" applyFont="1" applyFill="1" applyBorder="1">
      <alignment horizontal="right"/>
    </xf>
    <xf numFmtId="169" fontId="1" fillId="0" borderId="20" xfId="3" applyNumberFormat="1" applyFont="1" applyFill="1" applyBorder="1">
      <alignment horizontal="right"/>
    </xf>
    <xf numFmtId="0" fontId="6" fillId="0" borderId="2" xfId="2" applyFont="1" applyBorder="1" applyAlignment="1">
      <alignment horizontal="left" vertical="top"/>
    </xf>
    <xf numFmtId="169" fontId="6" fillId="0" borderId="46" xfId="3" applyNumberFormat="1" applyFont="1" applyBorder="1">
      <alignment horizontal="right"/>
    </xf>
    <xf numFmtId="169" fontId="1" fillId="0" borderId="16" xfId="3" applyNumberFormat="1" applyFont="1" applyBorder="1">
      <alignment horizontal="right"/>
    </xf>
    <xf numFmtId="49" fontId="1" fillId="0" borderId="0" xfId="2" applyNumberFormat="1" applyFont="1" applyBorder="1" applyAlignment="1">
      <alignment horizontal="center"/>
    </xf>
    <xf numFmtId="49" fontId="1" fillId="0" borderId="0" xfId="2" applyNumberFormat="1" applyFont="1" applyBorder="1" applyAlignment="1">
      <alignment horizontal="left"/>
    </xf>
    <xf numFmtId="0" fontId="1" fillId="0" borderId="0" xfId="2" quotePrefix="1" applyFont="1" applyBorder="1"/>
    <xf numFmtId="164" fontId="1" fillId="0" borderId="0" xfId="2" applyNumberFormat="1" applyFont="1" applyBorder="1" applyAlignment="1">
      <alignment horizontal="right"/>
    </xf>
    <xf numFmtId="49" fontId="1" fillId="0" borderId="0" xfId="2" applyNumberFormat="1" applyFont="1" applyBorder="1"/>
    <xf numFmtId="0" fontId="6" fillId="0" borderId="0" xfId="2" applyFont="1" applyFill="1" applyBorder="1"/>
    <xf numFmtId="0" fontId="1" fillId="0" borderId="0" xfId="0" applyFont="1" applyFill="1"/>
    <xf numFmtId="0" fontId="6" fillId="2" borderId="35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169" fontId="1" fillId="0" borderId="49" xfId="3" applyNumberFormat="1" applyFont="1" applyFill="1" applyBorder="1">
      <alignment horizontal="right"/>
    </xf>
    <xf numFmtId="169" fontId="1" fillId="0" borderId="38" xfId="3" applyNumberFormat="1" applyFont="1" applyFill="1" applyBorder="1">
      <alignment horizontal="right"/>
    </xf>
    <xf numFmtId="169" fontId="1" fillId="0" borderId="38" xfId="3" applyNumberFormat="1" applyFont="1" applyBorder="1">
      <alignment horizontal="right"/>
    </xf>
    <xf numFmtId="169" fontId="6" fillId="0" borderId="23" xfId="3" applyNumberFormat="1" applyFont="1" applyBorder="1">
      <alignment horizontal="right"/>
    </xf>
    <xf numFmtId="169" fontId="6" fillId="0" borderId="45" xfId="3" applyNumberFormat="1" applyFont="1" applyBorder="1">
      <alignment horizontal="right"/>
    </xf>
    <xf numFmtId="169" fontId="1" fillId="0" borderId="25" xfId="3" applyNumberFormat="1" applyFont="1" applyBorder="1">
      <alignment horizontal="right"/>
    </xf>
    <xf numFmtId="169" fontId="1" fillId="0" borderId="26" xfId="3" applyNumberFormat="1" applyFont="1" applyBorder="1">
      <alignment horizontal="right"/>
    </xf>
    <xf numFmtId="169" fontId="1" fillId="0" borderId="10" xfId="3" applyNumberFormat="1" applyFont="1" applyBorder="1">
      <alignment horizontal="right"/>
    </xf>
    <xf numFmtId="169" fontId="1" fillId="0" borderId="25" xfId="3" applyNumberFormat="1" applyFont="1" applyFill="1" applyBorder="1">
      <alignment horizontal="right"/>
    </xf>
    <xf numFmtId="169" fontId="1" fillId="0" borderId="39" xfId="3" applyNumberFormat="1" applyFont="1" applyBorder="1">
      <alignment horizontal="right"/>
    </xf>
    <xf numFmtId="169" fontId="1" fillId="0" borderId="40" xfId="3" applyNumberFormat="1" applyFont="1" applyBorder="1">
      <alignment horizontal="right"/>
    </xf>
    <xf numFmtId="169" fontId="1" fillId="0" borderId="41" xfId="3" applyNumberFormat="1" applyFont="1" applyBorder="1">
      <alignment horizontal="right"/>
    </xf>
    <xf numFmtId="169" fontId="1" fillId="0" borderId="42" xfId="3" applyNumberFormat="1" applyFont="1" applyBorder="1">
      <alignment horizontal="right"/>
    </xf>
    <xf numFmtId="169" fontId="1" fillId="0" borderId="43" xfId="3" applyNumberFormat="1" applyFont="1" applyBorder="1">
      <alignment horizontal="right"/>
    </xf>
    <xf numFmtId="169" fontId="1" fillId="0" borderId="21" xfId="3" applyNumberFormat="1" applyFont="1" applyBorder="1">
      <alignment horizontal="right"/>
    </xf>
    <xf numFmtId="169" fontId="1" fillId="0" borderId="48" xfId="3" applyNumberFormat="1" applyFont="1" applyBorder="1">
      <alignment horizontal="right"/>
    </xf>
    <xf numFmtId="169" fontId="1" fillId="0" borderId="27" xfId="3" applyNumberFormat="1" applyFont="1" applyFill="1" applyBorder="1">
      <alignment horizontal="right"/>
    </xf>
    <xf numFmtId="169" fontId="1" fillId="0" borderId="22" xfId="3" applyNumberFormat="1" applyFont="1" applyBorder="1">
      <alignment horizontal="right"/>
    </xf>
    <xf numFmtId="169" fontId="1" fillId="0" borderId="23" xfId="3" applyNumberFormat="1" applyFont="1" applyBorder="1">
      <alignment horizontal="right"/>
    </xf>
    <xf numFmtId="169" fontId="1" fillId="0" borderId="44" xfId="3" applyNumberFormat="1" applyFont="1" applyBorder="1">
      <alignment horizontal="right"/>
    </xf>
    <xf numFmtId="170" fontId="1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/>
    <xf numFmtId="167" fontId="1" fillId="0" borderId="0" xfId="0" applyNumberFormat="1" applyFont="1"/>
    <xf numFmtId="168" fontId="1" fillId="0" borderId="0" xfId="0" applyNumberFormat="1" applyFont="1"/>
    <xf numFmtId="0" fontId="6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4" xfId="1" applyFont="1" applyBorder="1"/>
    <xf numFmtId="169" fontId="1" fillId="0" borderId="5" xfId="2" applyNumberFormat="1" applyFont="1" applyFill="1" applyBorder="1" applyAlignment="1">
      <alignment horizontal="right"/>
    </xf>
    <xf numFmtId="169" fontId="1" fillId="0" borderId="5" xfId="2" applyNumberFormat="1" applyFont="1" applyBorder="1" applyAlignment="1">
      <alignment horizontal="right"/>
    </xf>
    <xf numFmtId="0" fontId="1" fillId="0" borderId="6" xfId="1" applyFont="1" applyBorder="1"/>
    <xf numFmtId="169" fontId="1" fillId="0" borderId="2" xfId="2" applyNumberFormat="1" applyFont="1" applyFill="1" applyBorder="1" applyAlignment="1">
      <alignment horizontal="right"/>
    </xf>
    <xf numFmtId="169" fontId="1" fillId="0" borderId="2" xfId="2" applyNumberFormat="1" applyFont="1" applyBorder="1" applyAlignment="1">
      <alignment horizontal="right"/>
    </xf>
    <xf numFmtId="0" fontId="1" fillId="0" borderId="4" xfId="0" applyFont="1" applyBorder="1"/>
    <xf numFmtId="169" fontId="1" fillId="0" borderId="5" xfId="0" applyNumberFormat="1" applyFont="1" applyFill="1" applyBorder="1"/>
    <xf numFmtId="169" fontId="1" fillId="0" borderId="5" xfId="0" applyNumberFormat="1" applyFont="1" applyBorder="1"/>
    <xf numFmtId="0" fontId="1" fillId="0" borderId="6" xfId="0" applyFont="1" applyBorder="1"/>
    <xf numFmtId="169" fontId="1" fillId="0" borderId="2" xfId="0" applyNumberFormat="1" applyFont="1" applyFill="1" applyBorder="1"/>
    <xf numFmtId="169" fontId="1" fillId="0" borderId="2" xfId="0" applyNumberFormat="1" applyFont="1" applyBorder="1"/>
    <xf numFmtId="0" fontId="1" fillId="0" borderId="0" xfId="0" applyFont="1" applyFill="1" applyBorder="1"/>
    <xf numFmtId="0" fontId="1" fillId="0" borderId="0" xfId="2" applyFont="1" applyFill="1" applyBorder="1" applyAlignment="1">
      <alignment horizontal="center" vertical="center"/>
    </xf>
    <xf numFmtId="0" fontId="1" fillId="0" borderId="4" xfId="1" applyFont="1" applyFill="1" applyBorder="1"/>
    <xf numFmtId="0" fontId="1" fillId="0" borderId="6" xfId="1" applyFont="1" applyFill="1" applyBorder="1"/>
    <xf numFmtId="0" fontId="1" fillId="0" borderId="50" xfId="1" applyFont="1" applyFill="1" applyBorder="1"/>
    <xf numFmtId="0" fontId="1" fillId="0" borderId="4" xfId="0" applyFont="1" applyFill="1" applyBorder="1"/>
    <xf numFmtId="0" fontId="1" fillId="0" borderId="6" xfId="0" applyFont="1" applyFill="1" applyBorder="1"/>
    <xf numFmtId="0" fontId="6" fillId="0" borderId="0" xfId="2" applyFont="1" applyFill="1" applyBorder="1" applyAlignment="1">
      <alignment horizontal="center" vertical="center"/>
    </xf>
    <xf numFmtId="165" fontId="1" fillId="0" borderId="0" xfId="4" applyNumberFormat="1" applyFont="1" applyFill="1" applyBorder="1" applyAlignment="1">
      <alignment horizontal="right"/>
    </xf>
    <xf numFmtId="165" fontId="1" fillId="0" borderId="0" xfId="4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Fill="1" applyBorder="1"/>
    <xf numFmtId="0" fontId="6" fillId="0" borderId="0" xfId="0" applyFont="1" applyBorder="1"/>
  </cellXfs>
  <cellStyles count="5">
    <cellStyle name="Normal" xfId="0" builtinId="0"/>
    <cellStyle name="Normal_GAS-SAM2005" xfId="1" xr:uid="{00000000-0005-0000-0000-000001000000}"/>
    <cellStyle name="Normal_NgEco9899EZTISAM" xfId="2" xr:uid="{00000000-0005-0000-0000-000002000000}"/>
    <cellStyle name="NumberCellStyle" xfId="3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Inland demand of natural gas, EU, 1990-2024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(terajoules (Gross Calorific Value))</a:t>
            </a:r>
          </a:p>
        </c:rich>
      </c:tx>
      <c:layout>
        <c:manualLayout>
          <c:xMode val="edge"/>
          <c:yMode val="edge"/>
          <c:x val="5.3333333333333332E-3"/>
          <c:y val="8.70134036611745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15380577427819"/>
          <c:y val="0.14338179629822354"/>
          <c:w val="0.86579361790302523"/>
          <c:h val="0.59212934811853457"/>
        </c:manualLayout>
      </c:layout>
      <c:lineChart>
        <c:grouping val="standard"/>
        <c:varyColors val="0"/>
        <c:ser>
          <c:idx val="0"/>
          <c:order val="0"/>
          <c:tx>
            <c:strRef>
              <c:f>'Fig 1'!$B$3</c:f>
              <c:strCache>
                <c:ptCount val="1"/>
                <c:pt idx="0">
                  <c:v>Monthly cumulated data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'Fig 1'!$A$4:$A$38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'Fig 1'!$B$4:$B$38</c:f>
              <c:numCache>
                <c:formatCode>#\ ###\ ##0.00</c:formatCode>
                <c:ptCount val="35"/>
                <c:pt idx="33">
                  <c:v>12724728.177999998</c:v>
                </c:pt>
                <c:pt idx="34">
                  <c:v>12802110.752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E-4560-9412-75091C7F7936}"/>
            </c:ext>
          </c:extLst>
        </c:ser>
        <c:ser>
          <c:idx val="1"/>
          <c:order val="1"/>
          <c:tx>
            <c:strRef>
              <c:f>'Fig 1'!$C$3</c:f>
              <c:strCache>
                <c:ptCount val="1"/>
                <c:pt idx="0">
                  <c:v>Annual data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'Fig 1'!$A$4:$A$38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'Fig 1'!$C$4:$C$38</c:f>
              <c:numCache>
                <c:formatCode>#\ ###\ ##0.00</c:formatCode>
                <c:ptCount val="35"/>
                <c:pt idx="0">
                  <c:v>11534740.001</c:v>
                </c:pt>
                <c:pt idx="1">
                  <c:v>11836019.389</c:v>
                </c:pt>
                <c:pt idx="2">
                  <c:v>11491925.001</c:v>
                </c:pt>
                <c:pt idx="3">
                  <c:v>11606387.196</c:v>
                </c:pt>
                <c:pt idx="4">
                  <c:v>11639014.561000001</c:v>
                </c:pt>
                <c:pt idx="5">
                  <c:v>12423247.999</c:v>
                </c:pt>
                <c:pt idx="6">
                  <c:v>13488001.999</c:v>
                </c:pt>
                <c:pt idx="7">
                  <c:v>13231866</c:v>
                </c:pt>
                <c:pt idx="8">
                  <c:v>13487685.765000001</c:v>
                </c:pt>
                <c:pt idx="9">
                  <c:v>13903388.411</c:v>
                </c:pt>
                <c:pt idx="10">
                  <c:v>14231556.006999999</c:v>
                </c:pt>
                <c:pt idx="11">
                  <c:v>14703935.6</c:v>
                </c:pt>
                <c:pt idx="12">
                  <c:v>14801089</c:v>
                </c:pt>
                <c:pt idx="13">
                  <c:v>15591034.999</c:v>
                </c:pt>
                <c:pt idx="14">
                  <c:v>15995243.698999999</c:v>
                </c:pt>
                <c:pt idx="15">
                  <c:v>16537447.517000001</c:v>
                </c:pt>
                <c:pt idx="16">
                  <c:v>16509386.257999999</c:v>
                </c:pt>
                <c:pt idx="17">
                  <c:v>16230374.423</c:v>
                </c:pt>
                <c:pt idx="18">
                  <c:v>16644677.736</c:v>
                </c:pt>
                <c:pt idx="19">
                  <c:v>15637742.154999999</c:v>
                </c:pt>
                <c:pt idx="20">
                  <c:v>16907478.989</c:v>
                </c:pt>
                <c:pt idx="21">
                  <c:v>15614660.684</c:v>
                </c:pt>
                <c:pt idx="22">
                  <c:v>15317577.689999999</c:v>
                </c:pt>
                <c:pt idx="23">
                  <c:v>14951499.971999999</c:v>
                </c:pt>
                <c:pt idx="24">
                  <c:v>13186743.853</c:v>
                </c:pt>
                <c:pt idx="25">
                  <c:v>13773201.43</c:v>
                </c:pt>
                <c:pt idx="26">
                  <c:v>14579726.874</c:v>
                </c:pt>
                <c:pt idx="27">
                  <c:v>15402817.221999999</c:v>
                </c:pt>
                <c:pt idx="28">
                  <c:v>15121469.693</c:v>
                </c:pt>
                <c:pt idx="29">
                  <c:v>15605799.778999999</c:v>
                </c:pt>
                <c:pt idx="30">
                  <c:v>15228655.192</c:v>
                </c:pt>
                <c:pt idx="31">
                  <c:v>15848814.130999999</c:v>
                </c:pt>
                <c:pt idx="32">
                  <c:v>13804329.377</c:v>
                </c:pt>
                <c:pt idx="33">
                  <c:v>12795756.817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E-4560-9412-75091C7F7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834744"/>
        <c:axId val="578829256"/>
      </c:lineChart>
      <c:catAx>
        <c:axId val="57883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78829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88292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8834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677931758530185"/>
          <c:y val="0.84468981006241495"/>
          <c:w val="0.40644125984251966"/>
          <c:h val="4.193155368084683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Inland demand of natural gas, by country, 2023-2024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(terajoules (Gross Calorific Value))</a:t>
            </a:r>
          </a:p>
        </c:rich>
      </c:tx>
      <c:layout>
        <c:manualLayout>
          <c:xMode val="edge"/>
          <c:yMode val="edge"/>
          <c:x val="5.3333333333333332E-3"/>
          <c:y val="8.701999181532438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857203790714178"/>
          <c:w val="0.97066666666666668"/>
          <c:h val="0.69217551521231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2'!$B$5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'Fig 2'!$A$6:$A$32</c:f>
              <c:strCache>
                <c:ptCount val="27"/>
                <c:pt idx="0">
                  <c:v>Germany</c:v>
                </c:pt>
                <c:pt idx="1">
                  <c:v>Italy</c:v>
                </c:pt>
                <c:pt idx="2">
                  <c:v>France</c:v>
                </c:pt>
                <c:pt idx="3">
                  <c:v>Spain</c:v>
                </c:pt>
                <c:pt idx="4">
                  <c:v>Netherlands</c:v>
                </c:pt>
                <c:pt idx="5">
                  <c:v>Poland</c:v>
                </c:pt>
                <c:pt idx="6">
                  <c:v>Belgium</c:v>
                </c:pt>
                <c:pt idx="7">
                  <c:v>Romania</c:v>
                </c:pt>
                <c:pt idx="8">
                  <c:v>Hungary</c:v>
                </c:pt>
                <c:pt idx="9">
                  <c:v>Austria</c:v>
                </c:pt>
                <c:pt idx="10">
                  <c:v>Czechia</c:v>
                </c:pt>
                <c:pt idx="11">
                  <c:v>Greece</c:v>
                </c:pt>
                <c:pt idx="12">
                  <c:v>Ireland</c:v>
                </c:pt>
                <c:pt idx="13">
                  <c:v>Slovakia</c:v>
                </c:pt>
                <c:pt idx="14">
                  <c:v>Portugal</c:v>
                </c:pt>
                <c:pt idx="15">
                  <c:v>Bulgaria</c:v>
                </c:pt>
                <c:pt idx="16">
                  <c:v>Croatia</c:v>
                </c:pt>
                <c:pt idx="17">
                  <c:v>Denmark</c:v>
                </c:pt>
                <c:pt idx="18">
                  <c:v>Lithuania</c:v>
                </c:pt>
                <c:pt idx="19">
                  <c:v>Finland</c:v>
                </c:pt>
                <c:pt idx="20">
                  <c:v>Sweden</c:v>
                </c:pt>
                <c:pt idx="21">
                  <c:v>Slovenia</c:v>
                </c:pt>
                <c:pt idx="22">
                  <c:v>Latvia</c:v>
                </c:pt>
                <c:pt idx="23">
                  <c:v>Luxembourg</c:v>
                </c:pt>
                <c:pt idx="24">
                  <c:v>Malta</c:v>
                </c:pt>
                <c:pt idx="25">
                  <c:v>Estonia</c:v>
                </c:pt>
                <c:pt idx="26">
                  <c:v>Cyprus</c:v>
                </c:pt>
              </c:strCache>
            </c:strRef>
          </c:cat>
          <c:val>
            <c:numRef>
              <c:f>'Fig 2'!$B$6:$B$32</c:f>
              <c:numCache>
                <c:formatCode>#\ ###\ ##0.00</c:formatCode>
                <c:ptCount val="27"/>
                <c:pt idx="0">
                  <c:v>2956781.8289999999</c:v>
                </c:pt>
                <c:pt idx="1">
                  <c:v>2351303.4</c:v>
                </c:pt>
                <c:pt idx="2">
                  <c:v>1367859.0829999999</c:v>
                </c:pt>
                <c:pt idx="3">
                  <c:v>1173480.0720000002</c:v>
                </c:pt>
                <c:pt idx="4">
                  <c:v>1047824.2910000001</c:v>
                </c:pt>
                <c:pt idx="5">
                  <c:v>732540.04499999993</c:v>
                </c:pt>
                <c:pt idx="6">
                  <c:v>570320.89999999991</c:v>
                </c:pt>
                <c:pt idx="7">
                  <c:v>367856</c:v>
                </c:pt>
                <c:pt idx="8">
                  <c:v>327883.46799999999</c:v>
                </c:pt>
                <c:pt idx="9">
                  <c:v>275313.41199999989</c:v>
                </c:pt>
                <c:pt idx="10">
                  <c:v>267900.44600000005</c:v>
                </c:pt>
                <c:pt idx="11">
                  <c:v>186294.53100000002</c:v>
                </c:pt>
                <c:pt idx="12">
                  <c:v>192624.28999999998</c:v>
                </c:pt>
                <c:pt idx="13">
                  <c:v>167924.639</c:v>
                </c:pt>
                <c:pt idx="14">
                  <c:v>175836.16899999999</c:v>
                </c:pt>
                <c:pt idx="15">
                  <c:v>101070.07900000001</c:v>
                </c:pt>
                <c:pt idx="16">
                  <c:v>101243.50199999999</c:v>
                </c:pt>
                <c:pt idx="17">
                  <c:v>91012.87999999999</c:v>
                </c:pt>
                <c:pt idx="18">
                  <c:v>62137</c:v>
                </c:pt>
                <c:pt idx="19">
                  <c:v>61558.94</c:v>
                </c:pt>
                <c:pt idx="20">
                  <c:v>32484.188000000002</c:v>
                </c:pt>
                <c:pt idx="21">
                  <c:v>31860.942999999999</c:v>
                </c:pt>
                <c:pt idx="22">
                  <c:v>30316.093999999997</c:v>
                </c:pt>
                <c:pt idx="23">
                  <c:v>23098.643</c:v>
                </c:pt>
                <c:pt idx="24">
                  <c:v>15684.832</c:v>
                </c:pt>
                <c:pt idx="25">
                  <c:v>12518.5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E00-AFA8-74DCB6DEDD17}"/>
            </c:ext>
          </c:extLst>
        </c:ser>
        <c:ser>
          <c:idx val="0"/>
          <c:order val="1"/>
          <c:tx>
            <c:strRef>
              <c:f>'Fig 2'!$C$5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'Fig 2'!$A$6:$A$32</c:f>
              <c:strCache>
                <c:ptCount val="27"/>
                <c:pt idx="0">
                  <c:v>Germany</c:v>
                </c:pt>
                <c:pt idx="1">
                  <c:v>Italy</c:v>
                </c:pt>
                <c:pt idx="2">
                  <c:v>France</c:v>
                </c:pt>
                <c:pt idx="3">
                  <c:v>Spain</c:v>
                </c:pt>
                <c:pt idx="4">
                  <c:v>Netherlands</c:v>
                </c:pt>
                <c:pt idx="5">
                  <c:v>Poland</c:v>
                </c:pt>
                <c:pt idx="6">
                  <c:v>Belgium</c:v>
                </c:pt>
                <c:pt idx="7">
                  <c:v>Romania</c:v>
                </c:pt>
                <c:pt idx="8">
                  <c:v>Hungary</c:v>
                </c:pt>
                <c:pt idx="9">
                  <c:v>Austria</c:v>
                </c:pt>
                <c:pt idx="10">
                  <c:v>Czechia</c:v>
                </c:pt>
                <c:pt idx="11">
                  <c:v>Greece</c:v>
                </c:pt>
                <c:pt idx="12">
                  <c:v>Ireland</c:v>
                </c:pt>
                <c:pt idx="13">
                  <c:v>Slovakia</c:v>
                </c:pt>
                <c:pt idx="14">
                  <c:v>Portugal</c:v>
                </c:pt>
                <c:pt idx="15">
                  <c:v>Bulgaria</c:v>
                </c:pt>
                <c:pt idx="16">
                  <c:v>Croatia</c:v>
                </c:pt>
                <c:pt idx="17">
                  <c:v>Denmark</c:v>
                </c:pt>
                <c:pt idx="18">
                  <c:v>Lithuania</c:v>
                </c:pt>
                <c:pt idx="19">
                  <c:v>Finland</c:v>
                </c:pt>
                <c:pt idx="20">
                  <c:v>Sweden</c:v>
                </c:pt>
                <c:pt idx="21">
                  <c:v>Slovenia</c:v>
                </c:pt>
                <c:pt idx="22">
                  <c:v>Latvia</c:v>
                </c:pt>
                <c:pt idx="23">
                  <c:v>Luxembourg</c:v>
                </c:pt>
                <c:pt idx="24">
                  <c:v>Malta</c:v>
                </c:pt>
                <c:pt idx="25">
                  <c:v>Estonia</c:v>
                </c:pt>
                <c:pt idx="26">
                  <c:v>Cyprus</c:v>
                </c:pt>
              </c:strCache>
            </c:strRef>
          </c:cat>
          <c:val>
            <c:numRef>
              <c:f>'Fig 2'!$C$6:$C$32</c:f>
              <c:numCache>
                <c:formatCode>#\ ###\ ##0.00</c:formatCode>
                <c:ptCount val="27"/>
                <c:pt idx="0">
                  <c:v>3016961.5780000002</c:v>
                </c:pt>
                <c:pt idx="1">
                  <c:v>2357156.9500000002</c:v>
                </c:pt>
                <c:pt idx="2">
                  <c:v>1309177.611</c:v>
                </c:pt>
                <c:pt idx="3">
                  <c:v>1120882.5270000002</c:v>
                </c:pt>
                <c:pt idx="4">
                  <c:v>1058282.8019999999</c:v>
                </c:pt>
                <c:pt idx="5">
                  <c:v>790634.304</c:v>
                </c:pt>
                <c:pt idx="6">
                  <c:v>549207.6</c:v>
                </c:pt>
                <c:pt idx="7">
                  <c:v>381462</c:v>
                </c:pt>
                <c:pt idx="8">
                  <c:v>330154.46299999999</c:v>
                </c:pt>
                <c:pt idx="9">
                  <c:v>272554.32799999998</c:v>
                </c:pt>
                <c:pt idx="10">
                  <c:v>267553.005</c:v>
                </c:pt>
                <c:pt idx="11">
                  <c:v>244531.80499999999</c:v>
                </c:pt>
                <c:pt idx="12">
                  <c:v>198077.36900000004</c:v>
                </c:pt>
                <c:pt idx="13">
                  <c:v>173780.073</c:v>
                </c:pt>
                <c:pt idx="14">
                  <c:v>146463.74599999998</c:v>
                </c:pt>
                <c:pt idx="15">
                  <c:v>108517.62900000002</c:v>
                </c:pt>
                <c:pt idx="16">
                  <c:v>95784.668999999994</c:v>
                </c:pt>
                <c:pt idx="17">
                  <c:v>91783.294999999984</c:v>
                </c:pt>
                <c:pt idx="18">
                  <c:v>67874</c:v>
                </c:pt>
                <c:pt idx="19">
                  <c:v>67409</c:v>
                </c:pt>
                <c:pt idx="20">
                  <c:v>35178.222999999998</c:v>
                </c:pt>
                <c:pt idx="21">
                  <c:v>34236.476999999999</c:v>
                </c:pt>
                <c:pt idx="22">
                  <c:v>32038.106</c:v>
                </c:pt>
                <c:pt idx="23">
                  <c:v>24289.411</c:v>
                </c:pt>
                <c:pt idx="24">
                  <c:v>14575.179000000002</c:v>
                </c:pt>
                <c:pt idx="25">
                  <c:v>13544.6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E00-AFA8-74DCB6DED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84643384"/>
        <c:axId val="584646912"/>
      </c:barChart>
      <c:catAx>
        <c:axId val="584643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8464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469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84643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84467805086866676"/>
          <c:w val="0.12406141732283464"/>
          <c:h val="4.193472849676904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Primary production of natural gas, by producing country, 2023-2024 </a:t>
            </a:r>
            <a:br>
              <a:rPr lang="en-US"/>
            </a:br>
            <a:r>
              <a:rPr lang="en-US"/>
              <a:t>(terajoules (Gross Calorific Value))</a:t>
            </a:r>
          </a:p>
        </c:rich>
      </c:tx>
      <c:layout>
        <c:manualLayout>
          <c:xMode val="edge"/>
          <c:yMode val="edge"/>
          <c:x val="5.3333333333333332E-3"/>
          <c:y val="8.699955986443139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35443243919022"/>
          <c:w val="0.97066666666666668"/>
          <c:h val="0.68724531649515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3'!$D$55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'Fig 3'!$C$56:$C$73</c:f>
              <c:strCache>
                <c:ptCount val="18"/>
                <c:pt idx="0">
                  <c:v>Romania</c:v>
                </c:pt>
                <c:pt idx="1">
                  <c:v>Netherlands</c:v>
                </c:pt>
                <c:pt idx="2">
                  <c:v>Germany</c:v>
                </c:pt>
                <c:pt idx="3">
                  <c:v>Italy</c:v>
                </c:pt>
                <c:pt idx="4">
                  <c:v>Denmark</c:v>
                </c:pt>
                <c:pt idx="5">
                  <c:v>Hungary</c:v>
                </c:pt>
                <c:pt idx="6">
                  <c:v>Ireland</c:v>
                </c:pt>
                <c:pt idx="7">
                  <c:v>Croatia</c:v>
                </c:pt>
                <c:pt idx="8">
                  <c:v>Austria</c:v>
                </c:pt>
                <c:pt idx="9">
                  <c:v>Czechia</c:v>
                </c:pt>
                <c:pt idx="10">
                  <c:v>Slovakia</c:v>
                </c:pt>
                <c:pt idx="11">
                  <c:v>Spain</c:v>
                </c:pt>
                <c:pt idx="12">
                  <c:v>Belgium</c:v>
                </c:pt>
                <c:pt idx="13">
                  <c:v>France</c:v>
                </c:pt>
                <c:pt idx="14">
                  <c:v>Bulgaria</c:v>
                </c:pt>
                <c:pt idx="15">
                  <c:v>Slovenia</c:v>
                </c:pt>
                <c:pt idx="16">
                  <c:v>Greece</c:v>
                </c:pt>
                <c:pt idx="17">
                  <c:v>Estonia</c:v>
                </c:pt>
              </c:strCache>
            </c:strRef>
          </c:cat>
          <c:val>
            <c:numRef>
              <c:f>'Fig 3'!$D$56:$D$73</c:f>
              <c:numCache>
                <c:formatCode>#\ ##0.00</c:formatCode>
                <c:ptCount val="18"/>
                <c:pt idx="0">
                  <c:v>356572</c:v>
                </c:pt>
                <c:pt idx="1">
                  <c:v>394185.62500000006</c:v>
                </c:pt>
                <c:pt idx="2">
                  <c:v>143531.60999999999</c:v>
                </c:pt>
                <c:pt idx="3">
                  <c:v>113804.70000000001</c:v>
                </c:pt>
                <c:pt idx="4">
                  <c:v>55811.510999999999</c:v>
                </c:pt>
                <c:pt idx="5">
                  <c:v>56747</c:v>
                </c:pt>
                <c:pt idx="6">
                  <c:v>43399.29</c:v>
                </c:pt>
                <c:pt idx="7">
                  <c:v>27529.491999999998</c:v>
                </c:pt>
                <c:pt idx="8">
                  <c:v>22110.667999999998</c:v>
                </c:pt>
                <c:pt idx="9">
                  <c:v>6304.5110000000013</c:v>
                </c:pt>
                <c:pt idx="10">
                  <c:v>1947.4759999999999</c:v>
                </c:pt>
                <c:pt idx="11">
                  <c:v>1091.597</c:v>
                </c:pt>
                <c:pt idx="12">
                  <c:v>462.5</c:v>
                </c:pt>
                <c:pt idx="13">
                  <c:v>737.23099999999988</c:v>
                </c:pt>
                <c:pt idx="14">
                  <c:v>374.02900000000005</c:v>
                </c:pt>
                <c:pt idx="15">
                  <c:v>175.94299999999998</c:v>
                </c:pt>
                <c:pt idx="16">
                  <c:v>95.412000000000006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9-434B-BA40-71874B20F0C3}"/>
            </c:ext>
          </c:extLst>
        </c:ser>
        <c:ser>
          <c:idx val="1"/>
          <c:order val="1"/>
          <c:tx>
            <c:strRef>
              <c:f>'Fig 3'!$E$55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'Fig 3'!$C$56:$C$73</c:f>
              <c:strCache>
                <c:ptCount val="18"/>
                <c:pt idx="0">
                  <c:v>Romania</c:v>
                </c:pt>
                <c:pt idx="1">
                  <c:v>Netherlands</c:v>
                </c:pt>
                <c:pt idx="2">
                  <c:v>Germany</c:v>
                </c:pt>
                <c:pt idx="3">
                  <c:v>Italy</c:v>
                </c:pt>
                <c:pt idx="4">
                  <c:v>Denmark</c:v>
                </c:pt>
                <c:pt idx="5">
                  <c:v>Hungary</c:v>
                </c:pt>
                <c:pt idx="6">
                  <c:v>Ireland</c:v>
                </c:pt>
                <c:pt idx="7">
                  <c:v>Croatia</c:v>
                </c:pt>
                <c:pt idx="8">
                  <c:v>Austria</c:v>
                </c:pt>
                <c:pt idx="9">
                  <c:v>Czechia</c:v>
                </c:pt>
                <c:pt idx="10">
                  <c:v>Slovakia</c:v>
                </c:pt>
                <c:pt idx="11">
                  <c:v>Spain</c:v>
                </c:pt>
                <c:pt idx="12">
                  <c:v>Belgium</c:v>
                </c:pt>
                <c:pt idx="13">
                  <c:v>France</c:v>
                </c:pt>
                <c:pt idx="14">
                  <c:v>Bulgaria</c:v>
                </c:pt>
                <c:pt idx="15">
                  <c:v>Slovenia</c:v>
                </c:pt>
                <c:pt idx="16">
                  <c:v>Greece</c:v>
                </c:pt>
                <c:pt idx="17">
                  <c:v>Estonia</c:v>
                </c:pt>
              </c:strCache>
            </c:strRef>
          </c:cat>
          <c:val>
            <c:numRef>
              <c:f>'Fig 3'!$E$56:$E$73</c:f>
              <c:numCache>
                <c:formatCode>#\ ##0.00</c:formatCode>
                <c:ptCount val="18"/>
                <c:pt idx="0">
                  <c:v>359943</c:v>
                </c:pt>
                <c:pt idx="1">
                  <c:v>322642.19800000003</c:v>
                </c:pt>
                <c:pt idx="2">
                  <c:v>136227</c:v>
                </c:pt>
                <c:pt idx="3">
                  <c:v>112023.28200000001</c:v>
                </c:pt>
                <c:pt idx="4">
                  <c:v>73336.108000000007</c:v>
                </c:pt>
                <c:pt idx="5">
                  <c:v>60361</c:v>
                </c:pt>
                <c:pt idx="6">
                  <c:v>40696.369000000006</c:v>
                </c:pt>
                <c:pt idx="7">
                  <c:v>29984.92</c:v>
                </c:pt>
                <c:pt idx="8">
                  <c:v>21451.149000000001</c:v>
                </c:pt>
                <c:pt idx="9">
                  <c:v>7224.0310000000009</c:v>
                </c:pt>
                <c:pt idx="10">
                  <c:v>1557.393</c:v>
                </c:pt>
                <c:pt idx="11">
                  <c:v>903.58500000000004</c:v>
                </c:pt>
                <c:pt idx="12">
                  <c:v>536.4</c:v>
                </c:pt>
                <c:pt idx="13">
                  <c:v>516.89300000000003</c:v>
                </c:pt>
                <c:pt idx="14">
                  <c:v>341.40600000000006</c:v>
                </c:pt>
                <c:pt idx="15">
                  <c:v>151.566</c:v>
                </c:pt>
                <c:pt idx="16">
                  <c:v>91.85199999999999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9-434B-BA40-71874B20F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84642992"/>
        <c:axId val="584643776"/>
      </c:barChart>
      <c:catAx>
        <c:axId val="58464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8464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43776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84642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84471451984977164"/>
          <c:w val="0.12406141732283464"/>
          <c:h val="4.1924882387898162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Total imports and exports of natural gas, by country of origin and destination, 2023-2024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(terajoules (Gross Calorific Value))</a:t>
            </a:r>
          </a:p>
        </c:rich>
      </c:tx>
      <c:layout>
        <c:manualLayout>
          <c:xMode val="edge"/>
          <c:yMode val="edge"/>
          <c:x val="5.3333333333333332E-3"/>
          <c:y val="8.596466141684315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149949952660209"/>
          <c:w val="0.97066666666666668"/>
          <c:h val="0.64054926003548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4'!$A$57</c:f>
              <c:strCache>
                <c:ptCount val="1"/>
                <c:pt idx="0">
                  <c:v>Imports (entries) 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'Fig 4'!$B$56:$AB$56</c:f>
              <c:strCache>
                <c:ptCount val="27"/>
                <c:pt idx="0">
                  <c:v>Germany</c:v>
                </c:pt>
                <c:pt idx="1">
                  <c:v>Italy</c:v>
                </c:pt>
                <c:pt idx="2">
                  <c:v>France</c:v>
                </c:pt>
                <c:pt idx="3">
                  <c:v>Netherlands</c:v>
                </c:pt>
                <c:pt idx="4">
                  <c:v>Belgium</c:v>
                </c:pt>
                <c:pt idx="5">
                  <c:v>Spain</c:v>
                </c:pt>
                <c:pt idx="6">
                  <c:v>Poland</c:v>
                </c:pt>
                <c:pt idx="7">
                  <c:v>Bulgaria</c:v>
                </c:pt>
                <c:pt idx="8">
                  <c:v>Slovakia</c:v>
                </c:pt>
                <c:pt idx="9">
                  <c:v>Greece</c:v>
                </c:pt>
                <c:pt idx="10">
                  <c:v>Austria</c:v>
                </c:pt>
                <c:pt idx="11">
                  <c:v>Hungary</c:v>
                </c:pt>
                <c:pt idx="12">
                  <c:v>Denmark</c:v>
                </c:pt>
                <c:pt idx="13">
                  <c:v>Czechia</c:v>
                </c:pt>
                <c:pt idx="14">
                  <c:v>Lithuania</c:v>
                </c:pt>
                <c:pt idx="15">
                  <c:v>Portugal</c:v>
                </c:pt>
                <c:pt idx="16">
                  <c:v>Ireland</c:v>
                </c:pt>
                <c:pt idx="17">
                  <c:v>Croatia</c:v>
                </c:pt>
                <c:pt idx="18">
                  <c:v>Finland</c:v>
                </c:pt>
                <c:pt idx="19">
                  <c:v>Romania</c:v>
                </c:pt>
                <c:pt idx="20">
                  <c:v>Latvia</c:v>
                </c:pt>
                <c:pt idx="21">
                  <c:v>Estonia</c:v>
                </c:pt>
                <c:pt idx="22">
                  <c:v>Sweden</c:v>
                </c:pt>
                <c:pt idx="23">
                  <c:v>Slovenia</c:v>
                </c:pt>
                <c:pt idx="24">
                  <c:v>Luxembourg</c:v>
                </c:pt>
                <c:pt idx="25">
                  <c:v>Malta</c:v>
                </c:pt>
                <c:pt idx="26">
                  <c:v>Cyprus</c:v>
                </c:pt>
              </c:strCache>
            </c:strRef>
          </c:cat>
          <c:val>
            <c:numRef>
              <c:f>'Fig 4'!$B$57:$AB$57</c:f>
              <c:numCache>
                <c:formatCode>#\ ###\ ##0.00</c:formatCode>
                <c:ptCount val="27"/>
                <c:pt idx="0">
                  <c:v>3560327.5470000003</c:v>
                </c:pt>
                <c:pt idx="1">
                  <c:v>2347074.2999999998</c:v>
                </c:pt>
                <c:pt idx="2">
                  <c:v>1916927.0460000001</c:v>
                </c:pt>
                <c:pt idx="3">
                  <c:v>1956903.49</c:v>
                </c:pt>
                <c:pt idx="4">
                  <c:v>2022307.5</c:v>
                </c:pt>
                <c:pt idx="5">
                  <c:v>1427223.615</c:v>
                </c:pt>
                <c:pt idx="6">
                  <c:v>666188.80899999989</c:v>
                </c:pt>
                <c:pt idx="7">
                  <c:v>624839.60399999993</c:v>
                </c:pt>
                <c:pt idx="8">
                  <c:v>588973.054</c:v>
                </c:pt>
                <c:pt idx="9">
                  <c:v>624995.97499999998</c:v>
                </c:pt>
                <c:pt idx="10">
                  <c:v>603612.75799999991</c:v>
                </c:pt>
                <c:pt idx="11">
                  <c:v>407129</c:v>
                </c:pt>
                <c:pt idx="12">
                  <c:v>343466.55000000005</c:v>
                </c:pt>
                <c:pt idx="13">
                  <c:v>308385.64700000006</c:v>
                </c:pt>
                <c:pt idx="14">
                  <c:v>216525</c:v>
                </c:pt>
                <c:pt idx="15">
                  <c:v>207745.70200000002</c:v>
                </c:pt>
                <c:pt idx="16">
                  <c:v>149225</c:v>
                </c:pt>
                <c:pt idx="17">
                  <c:v>108393.52100000001</c:v>
                </c:pt>
                <c:pt idx="18">
                  <c:v>81889</c:v>
                </c:pt>
                <c:pt idx="19">
                  <c:v>103259</c:v>
                </c:pt>
                <c:pt idx="20">
                  <c:v>78436.382000000012</c:v>
                </c:pt>
                <c:pt idx="21">
                  <c:v>27664.5</c:v>
                </c:pt>
                <c:pt idx="22">
                  <c:v>35317.781999999999</c:v>
                </c:pt>
                <c:pt idx="23">
                  <c:v>38985</c:v>
                </c:pt>
                <c:pt idx="24">
                  <c:v>22929.662999999997</c:v>
                </c:pt>
                <c:pt idx="25">
                  <c:v>14729.159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6-4E4F-AAD8-3AD569BA33B2}"/>
            </c:ext>
          </c:extLst>
        </c:ser>
        <c:ser>
          <c:idx val="1"/>
          <c:order val="1"/>
          <c:tx>
            <c:strRef>
              <c:f>'Fig 4'!$A$58</c:f>
              <c:strCache>
                <c:ptCount val="1"/>
                <c:pt idx="0">
                  <c:v>Imports (entries) 2024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</c:spPr>
          <c:invertIfNegative val="0"/>
          <c:cat>
            <c:strRef>
              <c:f>'Fig 4'!$B$56:$AB$56</c:f>
              <c:strCache>
                <c:ptCount val="27"/>
                <c:pt idx="0">
                  <c:v>Germany</c:v>
                </c:pt>
                <c:pt idx="1">
                  <c:v>Italy</c:v>
                </c:pt>
                <c:pt idx="2">
                  <c:v>France</c:v>
                </c:pt>
                <c:pt idx="3">
                  <c:v>Netherlands</c:v>
                </c:pt>
                <c:pt idx="4">
                  <c:v>Belgium</c:v>
                </c:pt>
                <c:pt idx="5">
                  <c:v>Spain</c:v>
                </c:pt>
                <c:pt idx="6">
                  <c:v>Poland</c:v>
                </c:pt>
                <c:pt idx="7">
                  <c:v>Bulgaria</c:v>
                </c:pt>
                <c:pt idx="8">
                  <c:v>Slovakia</c:v>
                </c:pt>
                <c:pt idx="9">
                  <c:v>Greece</c:v>
                </c:pt>
                <c:pt idx="10">
                  <c:v>Austria</c:v>
                </c:pt>
                <c:pt idx="11">
                  <c:v>Hungary</c:v>
                </c:pt>
                <c:pt idx="12">
                  <c:v>Denmark</c:v>
                </c:pt>
                <c:pt idx="13">
                  <c:v>Czechia</c:v>
                </c:pt>
                <c:pt idx="14">
                  <c:v>Lithuania</c:v>
                </c:pt>
                <c:pt idx="15">
                  <c:v>Portugal</c:v>
                </c:pt>
                <c:pt idx="16">
                  <c:v>Ireland</c:v>
                </c:pt>
                <c:pt idx="17">
                  <c:v>Croatia</c:v>
                </c:pt>
                <c:pt idx="18">
                  <c:v>Finland</c:v>
                </c:pt>
                <c:pt idx="19">
                  <c:v>Romania</c:v>
                </c:pt>
                <c:pt idx="20">
                  <c:v>Latvia</c:v>
                </c:pt>
                <c:pt idx="21">
                  <c:v>Estonia</c:v>
                </c:pt>
                <c:pt idx="22">
                  <c:v>Sweden</c:v>
                </c:pt>
                <c:pt idx="23">
                  <c:v>Slovenia</c:v>
                </c:pt>
                <c:pt idx="24">
                  <c:v>Luxembourg</c:v>
                </c:pt>
                <c:pt idx="25">
                  <c:v>Malta</c:v>
                </c:pt>
                <c:pt idx="26">
                  <c:v>Cyprus</c:v>
                </c:pt>
              </c:strCache>
            </c:strRef>
          </c:cat>
          <c:val>
            <c:numRef>
              <c:f>'Fig 4'!$B$58:$AB$58</c:f>
              <c:numCache>
                <c:formatCode>#\ ###\ ##0.00</c:formatCode>
                <c:ptCount val="27"/>
                <c:pt idx="0">
                  <c:v>3175657.2030000007</c:v>
                </c:pt>
                <c:pt idx="1">
                  <c:v>2254217.0839999998</c:v>
                </c:pt>
                <c:pt idx="2">
                  <c:v>1727059.1800000002</c:v>
                </c:pt>
                <c:pt idx="3">
                  <c:v>1670893.9180000001</c:v>
                </c:pt>
                <c:pt idx="4">
                  <c:v>1628569.2</c:v>
                </c:pt>
                <c:pt idx="5">
                  <c:v>1221085.558</c:v>
                </c:pt>
                <c:pt idx="6">
                  <c:v>771381.397</c:v>
                </c:pt>
                <c:pt idx="7">
                  <c:v>735997.255</c:v>
                </c:pt>
                <c:pt idx="8">
                  <c:v>695321.10700000008</c:v>
                </c:pt>
                <c:pt idx="9">
                  <c:v>674019.69799999997</c:v>
                </c:pt>
                <c:pt idx="10">
                  <c:v>540797.47700000007</c:v>
                </c:pt>
                <c:pt idx="11">
                  <c:v>395617.72</c:v>
                </c:pt>
                <c:pt idx="12">
                  <c:v>333793.00900000002</c:v>
                </c:pt>
                <c:pt idx="13">
                  <c:v>238204.08999999997</c:v>
                </c:pt>
                <c:pt idx="14">
                  <c:v>200836</c:v>
                </c:pt>
                <c:pt idx="15">
                  <c:v>189023.56700000001</c:v>
                </c:pt>
                <c:pt idx="16">
                  <c:v>157381</c:v>
                </c:pt>
                <c:pt idx="17">
                  <c:v>96627.501999999979</c:v>
                </c:pt>
                <c:pt idx="18">
                  <c:v>93838</c:v>
                </c:pt>
                <c:pt idx="19">
                  <c:v>88876</c:v>
                </c:pt>
                <c:pt idx="20">
                  <c:v>51265.45900000001</c:v>
                </c:pt>
                <c:pt idx="21">
                  <c:v>38675.599999999999</c:v>
                </c:pt>
                <c:pt idx="22">
                  <c:v>36445.719000000005</c:v>
                </c:pt>
                <c:pt idx="23">
                  <c:v>34807</c:v>
                </c:pt>
                <c:pt idx="24">
                  <c:v>24135.822999999997</c:v>
                </c:pt>
                <c:pt idx="25">
                  <c:v>14870.759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6-4E4F-AAD8-3AD569BA33B2}"/>
            </c:ext>
          </c:extLst>
        </c:ser>
        <c:ser>
          <c:idx val="2"/>
          <c:order val="2"/>
          <c:tx>
            <c:strRef>
              <c:f>'Fig 4'!$A$59</c:f>
              <c:strCache>
                <c:ptCount val="1"/>
                <c:pt idx="0">
                  <c:v>Exports (exits) 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'Fig 4'!$B$56:$AB$56</c:f>
              <c:strCache>
                <c:ptCount val="27"/>
                <c:pt idx="0">
                  <c:v>Germany</c:v>
                </c:pt>
                <c:pt idx="1">
                  <c:v>Italy</c:v>
                </c:pt>
                <c:pt idx="2">
                  <c:v>France</c:v>
                </c:pt>
                <c:pt idx="3">
                  <c:v>Netherlands</c:v>
                </c:pt>
                <c:pt idx="4">
                  <c:v>Belgium</c:v>
                </c:pt>
                <c:pt idx="5">
                  <c:v>Spain</c:v>
                </c:pt>
                <c:pt idx="6">
                  <c:v>Poland</c:v>
                </c:pt>
                <c:pt idx="7">
                  <c:v>Bulgaria</c:v>
                </c:pt>
                <c:pt idx="8">
                  <c:v>Slovakia</c:v>
                </c:pt>
                <c:pt idx="9">
                  <c:v>Greece</c:v>
                </c:pt>
                <c:pt idx="10">
                  <c:v>Austria</c:v>
                </c:pt>
                <c:pt idx="11">
                  <c:v>Hungary</c:v>
                </c:pt>
                <c:pt idx="12">
                  <c:v>Denmark</c:v>
                </c:pt>
                <c:pt idx="13">
                  <c:v>Czechia</c:v>
                </c:pt>
                <c:pt idx="14">
                  <c:v>Lithuania</c:v>
                </c:pt>
                <c:pt idx="15">
                  <c:v>Portugal</c:v>
                </c:pt>
                <c:pt idx="16">
                  <c:v>Ireland</c:v>
                </c:pt>
                <c:pt idx="17">
                  <c:v>Croatia</c:v>
                </c:pt>
                <c:pt idx="18">
                  <c:v>Finland</c:v>
                </c:pt>
                <c:pt idx="19">
                  <c:v>Romania</c:v>
                </c:pt>
                <c:pt idx="20">
                  <c:v>Latvia</c:v>
                </c:pt>
                <c:pt idx="21">
                  <c:v>Estonia</c:v>
                </c:pt>
                <c:pt idx="22">
                  <c:v>Sweden</c:v>
                </c:pt>
                <c:pt idx="23">
                  <c:v>Slovenia</c:v>
                </c:pt>
                <c:pt idx="24">
                  <c:v>Luxembourg</c:v>
                </c:pt>
                <c:pt idx="25">
                  <c:v>Malta</c:v>
                </c:pt>
                <c:pt idx="26">
                  <c:v>Cyprus</c:v>
                </c:pt>
              </c:strCache>
            </c:strRef>
          </c:cat>
          <c:val>
            <c:numRef>
              <c:f>'Fig 4'!$B$59:$AB$59</c:f>
              <c:numCache>
                <c:formatCode>#\ ###\ ##0.00</c:formatCode>
                <c:ptCount val="27"/>
                <c:pt idx="0">
                  <c:v>-786947.32799999998</c:v>
                </c:pt>
                <c:pt idx="1">
                  <c:v>-94907.1</c:v>
                </c:pt>
                <c:pt idx="2">
                  <c:v>-584250.83499999996</c:v>
                </c:pt>
                <c:pt idx="3">
                  <c:v>-1274266.753</c:v>
                </c:pt>
                <c:pt idx="4">
                  <c:v>-1447633.5999999999</c:v>
                </c:pt>
                <c:pt idx="5">
                  <c:v>-267356.04099999997</c:v>
                </c:pt>
                <c:pt idx="6">
                  <c:v>-31871.697</c:v>
                </c:pt>
                <c:pt idx="7">
                  <c:v>-524062.54700000008</c:v>
                </c:pt>
                <c:pt idx="8">
                  <c:v>-411529.8</c:v>
                </c:pt>
                <c:pt idx="9">
                  <c:v>-443104.47600000002</c:v>
                </c:pt>
                <c:pt idx="10">
                  <c:v>-324857.696</c:v>
                </c:pt>
                <c:pt idx="11">
                  <c:v>-83130.089000000007</c:v>
                </c:pt>
                <c:pt idx="12">
                  <c:v>-336649.24199999997</c:v>
                </c:pt>
                <c:pt idx="13">
                  <c:v>-40346.273999999998</c:v>
                </c:pt>
                <c:pt idx="14">
                  <c:v>-156739</c:v>
                </c:pt>
                <c:pt idx="15">
                  <c:v>-36223.808000000005</c:v>
                </c:pt>
                <c:pt idx="16">
                  <c:v>0</c:v>
                </c:pt>
                <c:pt idx="17">
                  <c:v>-39347.007000000005</c:v>
                </c:pt>
                <c:pt idx="18">
                  <c:v>-18595.060000000001</c:v>
                </c:pt>
                <c:pt idx="19">
                  <c:v>-85171</c:v>
                </c:pt>
                <c:pt idx="20">
                  <c:v>-24417.65</c:v>
                </c:pt>
                <c:pt idx="21">
                  <c:v>-15146</c:v>
                </c:pt>
                <c:pt idx="22">
                  <c:v>-351.71899999999999</c:v>
                </c:pt>
                <c:pt idx="23">
                  <c:v>-7300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6-4E4F-AAD8-3AD569BA33B2}"/>
            </c:ext>
          </c:extLst>
        </c:ser>
        <c:ser>
          <c:idx val="3"/>
          <c:order val="3"/>
          <c:tx>
            <c:strRef>
              <c:f>'Fig 4'!$A$60</c:f>
              <c:strCache>
                <c:ptCount val="1"/>
                <c:pt idx="0">
                  <c:v>Exports (exits) 2024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</c:spPr>
          <c:invertIfNegative val="0"/>
          <c:cat>
            <c:strRef>
              <c:f>'Fig 4'!$B$56:$AB$56</c:f>
              <c:strCache>
                <c:ptCount val="27"/>
                <c:pt idx="0">
                  <c:v>Germany</c:v>
                </c:pt>
                <c:pt idx="1">
                  <c:v>Italy</c:v>
                </c:pt>
                <c:pt idx="2">
                  <c:v>France</c:v>
                </c:pt>
                <c:pt idx="3">
                  <c:v>Netherlands</c:v>
                </c:pt>
                <c:pt idx="4">
                  <c:v>Belgium</c:v>
                </c:pt>
                <c:pt idx="5">
                  <c:v>Spain</c:v>
                </c:pt>
                <c:pt idx="6">
                  <c:v>Poland</c:v>
                </c:pt>
                <c:pt idx="7">
                  <c:v>Bulgaria</c:v>
                </c:pt>
                <c:pt idx="8">
                  <c:v>Slovakia</c:v>
                </c:pt>
                <c:pt idx="9">
                  <c:v>Greece</c:v>
                </c:pt>
                <c:pt idx="10">
                  <c:v>Austria</c:v>
                </c:pt>
                <c:pt idx="11">
                  <c:v>Hungary</c:v>
                </c:pt>
                <c:pt idx="12">
                  <c:v>Denmark</c:v>
                </c:pt>
                <c:pt idx="13">
                  <c:v>Czechia</c:v>
                </c:pt>
                <c:pt idx="14">
                  <c:v>Lithuania</c:v>
                </c:pt>
                <c:pt idx="15">
                  <c:v>Portugal</c:v>
                </c:pt>
                <c:pt idx="16">
                  <c:v>Ireland</c:v>
                </c:pt>
                <c:pt idx="17">
                  <c:v>Croatia</c:v>
                </c:pt>
                <c:pt idx="18">
                  <c:v>Finland</c:v>
                </c:pt>
                <c:pt idx="19">
                  <c:v>Romania</c:v>
                </c:pt>
                <c:pt idx="20">
                  <c:v>Latvia</c:v>
                </c:pt>
                <c:pt idx="21">
                  <c:v>Estonia</c:v>
                </c:pt>
                <c:pt idx="22">
                  <c:v>Sweden</c:v>
                </c:pt>
                <c:pt idx="23">
                  <c:v>Slovenia</c:v>
                </c:pt>
                <c:pt idx="24">
                  <c:v>Luxembourg</c:v>
                </c:pt>
                <c:pt idx="25">
                  <c:v>Malta</c:v>
                </c:pt>
                <c:pt idx="26">
                  <c:v>Cyprus</c:v>
                </c:pt>
              </c:strCache>
            </c:strRef>
          </c:cat>
          <c:val>
            <c:numRef>
              <c:f>'Fig 4'!$B$60:$AB$60</c:f>
              <c:numCache>
                <c:formatCode>#\ ###\ ##0.00</c:formatCode>
                <c:ptCount val="27"/>
                <c:pt idx="0">
                  <c:v>-411277.625</c:v>
                </c:pt>
                <c:pt idx="1">
                  <c:v>-23609.390999999996</c:v>
                </c:pt>
                <c:pt idx="2">
                  <c:v>-576734.13099999994</c:v>
                </c:pt>
                <c:pt idx="3">
                  <c:v>-1059024.2609999999</c:v>
                </c:pt>
                <c:pt idx="4">
                  <c:v>-1085783.8</c:v>
                </c:pt>
                <c:pt idx="5">
                  <c:v>-119084.00799999999</c:v>
                </c:pt>
                <c:pt idx="6">
                  <c:v>-5836.223</c:v>
                </c:pt>
                <c:pt idx="7">
                  <c:v>-629730.02500000002</c:v>
                </c:pt>
                <c:pt idx="8">
                  <c:v>-536056.08199999994</c:v>
                </c:pt>
                <c:pt idx="9">
                  <c:v>-426348.48499999999</c:v>
                </c:pt>
                <c:pt idx="10">
                  <c:v>-331060.99699999992</c:v>
                </c:pt>
                <c:pt idx="11">
                  <c:v>-178875</c:v>
                </c:pt>
                <c:pt idx="12">
                  <c:v>-354228.27500000002</c:v>
                </c:pt>
                <c:pt idx="13">
                  <c:v>-13233.106000000002</c:v>
                </c:pt>
                <c:pt idx="14">
                  <c:v>-133935</c:v>
                </c:pt>
                <c:pt idx="15">
                  <c:v>-44176.588999999993</c:v>
                </c:pt>
                <c:pt idx="16">
                  <c:v>0</c:v>
                </c:pt>
                <c:pt idx="17">
                  <c:v>-33835.327000000005</c:v>
                </c:pt>
                <c:pt idx="18">
                  <c:v>-26526</c:v>
                </c:pt>
                <c:pt idx="19">
                  <c:v>-88418</c:v>
                </c:pt>
                <c:pt idx="20">
                  <c:v>-24886.640999999996</c:v>
                </c:pt>
                <c:pt idx="21">
                  <c:v>-25131</c:v>
                </c:pt>
                <c:pt idx="22">
                  <c:v>-854.56200000000001</c:v>
                </c:pt>
                <c:pt idx="23">
                  <c:v>-722.08900000000006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6-4E4F-AAD8-3AD569BA3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84648872"/>
        <c:axId val="584641424"/>
      </c:barChart>
      <c:catAx>
        <c:axId val="58464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8464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41424"/>
        <c:scaling>
          <c:orientation val="minMax"/>
          <c:min val="-3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84648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392965879265088E-2"/>
          <c:y val="0.83568904145171963"/>
          <c:w val="0.83921406824146982"/>
          <c:h val="4.142616727064738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495299</xdr:colOff>
      <xdr:row>5</xdr:row>
      <xdr:rowOff>110491</xdr:rowOff>
    </xdr:from>
    <xdr:to>
      <xdr:col>18</xdr:col>
      <xdr:colOff>400049</xdr:colOff>
      <xdr:row>40</xdr:row>
      <xdr:rowOff>132072</xdr:rowOff>
    </xdr:to>
    <xdr:graphicFrame macro="">
      <xdr:nvGraphicFramePr>
        <xdr:cNvPr id="1114" name="Chart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9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2570A4EB-2A70-8545-FEB3-D5E384EFE446}"/>
            </a:ext>
          </a:extLst>
        </cdr:cNvPr>
        <cdr:cNvSpPr txBox="1"/>
      </cdr:nvSpPr>
      <cdr:spPr>
        <a:xfrm xmlns:a="http://schemas.openxmlformats.org/drawingml/2006/main">
          <a:off x="0" y="5568812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nrg_cb_gasm, nrg_cb_gas)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5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589BCD16-285C-5854-E287-F433D103323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55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539749</xdr:colOff>
      <xdr:row>5</xdr:row>
      <xdr:rowOff>19050</xdr:rowOff>
    </xdr:from>
    <xdr:to>
      <xdr:col>19</xdr:col>
      <xdr:colOff>444499</xdr:colOff>
      <xdr:row>40</xdr:row>
      <xdr:rowOff>27489</xdr:rowOff>
    </xdr:to>
    <xdr:graphicFrame macro="">
      <xdr:nvGraphicFramePr>
        <xdr:cNvPr id="3162" name="Chart 1">
          <a:extLst>
            <a:ext uri="{FF2B5EF4-FFF2-40B4-BE49-F238E27FC236}">
              <a16:creationId xmlns:a16="http://schemas.microsoft.com/office/drawing/2014/main" id="{00000000-0008-0000-0300-00005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9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017A671D-FCC0-854A-80C9-50C1D05C85BF}"/>
            </a:ext>
          </a:extLst>
        </cdr:cNvPr>
        <cdr:cNvSpPr txBox="1"/>
      </cdr:nvSpPr>
      <cdr:spPr>
        <a:xfrm xmlns:a="http://schemas.openxmlformats.org/drawingml/2006/main">
          <a:off x="0" y="556837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nrg_cb_gasm)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E936DE55-529F-A691-3135-6E219AA7828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11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521970</xdr:colOff>
      <xdr:row>5</xdr:row>
      <xdr:rowOff>142876</xdr:rowOff>
    </xdr:from>
    <xdr:to>
      <xdr:col>16</xdr:col>
      <xdr:colOff>337820</xdr:colOff>
      <xdr:row>40</xdr:row>
      <xdr:rowOff>152686</xdr:rowOff>
    </xdr:to>
    <xdr:graphicFrame macro="">
      <xdr:nvGraphicFramePr>
        <xdr:cNvPr id="4186" name="Chart 1">
          <a:extLst>
            <a:ext uri="{FF2B5EF4-FFF2-40B4-BE49-F238E27FC236}">
              <a16:creationId xmlns:a16="http://schemas.microsoft.com/office/drawing/2014/main" id="{00000000-0008-0000-0400-00005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0.95387</cdr:y>
    </cdr:from>
    <cdr:ext cx="7995000" cy="269369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B0F31408-0B0A-A584-39A1-33D6B22E780A}"/>
            </a:ext>
          </a:extLst>
        </cdr:cNvPr>
        <cdr:cNvSpPr txBox="1"/>
      </cdr:nvSpPr>
      <cdr:spPr>
        <a:xfrm xmlns:a="http://schemas.openxmlformats.org/drawingml/2006/main">
          <a:off x="0" y="5569741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nrg_cb_gasm)</a:t>
          </a:r>
        </a:p>
      </cdr:txBody>
    </cdr:sp>
  </cdr:absSizeAnchor>
  <cdr:absSizeAnchor xmlns:cdr="http://schemas.openxmlformats.org/drawingml/2006/chartDrawing">
    <cdr:from>
      <cdr:x>0.83936</cdr:x>
      <cdr:y>0.92796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BB722DC8-D566-FBE1-3F9E-B3211F0718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848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6</xdr:row>
      <xdr:rowOff>47625</xdr:rowOff>
    </xdr:from>
    <xdr:to>
      <xdr:col>14</xdr:col>
      <xdr:colOff>593724</xdr:colOff>
      <xdr:row>42</xdr:row>
      <xdr:rowOff>146780</xdr:rowOff>
    </xdr:to>
    <xdr:graphicFrame macro="">
      <xdr:nvGraphicFramePr>
        <xdr:cNvPr id="5210" name="Chart 1">
          <a:extLst>
            <a:ext uri="{FF2B5EF4-FFF2-40B4-BE49-F238E27FC236}">
              <a16:creationId xmlns:a16="http://schemas.microsoft.com/office/drawing/2014/main" id="{00000000-0008-0000-0500-00005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0.91795</cdr:y>
    </cdr:from>
    <cdr:ext cx="7995000" cy="484876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64CCDD79-0E91-05D1-16F4-77D39B472DBE}"/>
            </a:ext>
          </a:extLst>
        </cdr:cNvPr>
        <cdr:cNvSpPr txBox="1"/>
      </cdr:nvSpPr>
      <cdr:spPr>
        <a:xfrm xmlns:a="http://schemas.openxmlformats.org/drawingml/2006/main">
          <a:off x="0" y="542452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Positive values: Imports; Negative values: exports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nrg_cb_gasm)</a:t>
          </a:r>
        </a:p>
      </cdr:txBody>
    </cdr:sp>
  </cdr:absSizeAnchor>
  <cdr:absSizeAnchor xmlns:cdr="http://schemas.openxmlformats.org/drawingml/2006/chartDrawing">
    <cdr:from>
      <cdr:x>0.83936</cdr:x>
      <cdr:y>0.92882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E702A041-9086-A8AF-6CEC-D4470B4F6F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878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3:F52"/>
  <sheetViews>
    <sheetView showGridLines="0" tabSelected="1" zoomScaleNormal="100" workbookViewId="0"/>
  </sheetViews>
  <sheetFormatPr defaultColWidth="9.140625" defaultRowHeight="12.75" x14ac:dyDescent="0.2"/>
  <cols>
    <col min="1" max="1" width="6.7109375" style="2" customWidth="1"/>
    <col min="2" max="2" width="14.5703125" style="4" customWidth="1"/>
    <col min="3" max="3" width="12.42578125" style="4" bestFit="1" customWidth="1"/>
    <col min="4" max="16384" width="9.140625" style="4"/>
  </cols>
  <sheetData>
    <row r="3" spans="1:5" ht="38.25" x14ac:dyDescent="0.2">
      <c r="B3" s="3" t="s">
        <v>8</v>
      </c>
      <c r="C3" s="3" t="s">
        <v>9</v>
      </c>
    </row>
    <row r="4" spans="1:5" x14ac:dyDescent="0.2">
      <c r="A4" s="5">
        <v>1990</v>
      </c>
      <c r="B4" s="6"/>
      <c r="C4" s="6">
        <v>11534740.001</v>
      </c>
      <c r="E4" s="7" t="s">
        <v>76</v>
      </c>
    </row>
    <row r="5" spans="1:5" x14ac:dyDescent="0.2">
      <c r="A5" s="5">
        <v>1991</v>
      </c>
      <c r="B5" s="6"/>
      <c r="C5" s="6">
        <v>11836019.389</v>
      </c>
      <c r="E5" s="8" t="s">
        <v>49</v>
      </c>
    </row>
    <row r="6" spans="1:5" x14ac:dyDescent="0.2">
      <c r="A6" s="5">
        <v>1992</v>
      </c>
      <c r="B6" s="6"/>
      <c r="C6" s="6">
        <v>11491925.001</v>
      </c>
    </row>
    <row r="7" spans="1:5" x14ac:dyDescent="0.2">
      <c r="A7" s="5">
        <v>1993</v>
      </c>
      <c r="B7" s="6"/>
      <c r="C7" s="6">
        <v>11606387.196</v>
      </c>
    </row>
    <row r="8" spans="1:5" x14ac:dyDescent="0.2">
      <c r="A8" s="5">
        <v>1994</v>
      </c>
      <c r="B8" s="6"/>
      <c r="C8" s="6">
        <v>11639014.561000001</v>
      </c>
    </row>
    <row r="9" spans="1:5" x14ac:dyDescent="0.2">
      <c r="A9" s="5">
        <v>1995</v>
      </c>
      <c r="B9" s="6"/>
      <c r="C9" s="6">
        <v>12423247.999</v>
      </c>
    </row>
    <row r="10" spans="1:5" x14ac:dyDescent="0.2">
      <c r="A10" s="5">
        <v>1996</v>
      </c>
      <c r="B10" s="6"/>
      <c r="C10" s="6">
        <v>13488001.999</v>
      </c>
    </row>
    <row r="11" spans="1:5" x14ac:dyDescent="0.2">
      <c r="A11" s="5">
        <v>1997</v>
      </c>
      <c r="B11" s="6"/>
      <c r="C11" s="6">
        <v>13231866</v>
      </c>
    </row>
    <row r="12" spans="1:5" x14ac:dyDescent="0.2">
      <c r="A12" s="5">
        <v>1998</v>
      </c>
      <c r="B12" s="6"/>
      <c r="C12" s="6">
        <v>13487685.765000001</v>
      </c>
    </row>
    <row r="13" spans="1:5" x14ac:dyDescent="0.2">
      <c r="A13" s="5">
        <v>1999</v>
      </c>
      <c r="B13" s="6"/>
      <c r="C13" s="6">
        <v>13903388.411</v>
      </c>
    </row>
    <row r="14" spans="1:5" x14ac:dyDescent="0.2">
      <c r="A14" s="5">
        <v>2000</v>
      </c>
      <c r="B14" s="6"/>
      <c r="C14" s="6">
        <v>14231556.006999999</v>
      </c>
    </row>
    <row r="15" spans="1:5" x14ac:dyDescent="0.2">
      <c r="A15" s="5">
        <v>2001</v>
      </c>
      <c r="B15" s="6"/>
      <c r="C15" s="6">
        <v>14703935.6</v>
      </c>
    </row>
    <row r="16" spans="1:5" x14ac:dyDescent="0.2">
      <c r="A16" s="5">
        <v>2002</v>
      </c>
      <c r="B16" s="6"/>
      <c r="C16" s="6">
        <v>14801089</v>
      </c>
    </row>
    <row r="17" spans="1:3" x14ac:dyDescent="0.2">
      <c r="A17" s="5">
        <v>2003</v>
      </c>
      <c r="B17" s="6"/>
      <c r="C17" s="6">
        <v>15591034.999</v>
      </c>
    </row>
    <row r="18" spans="1:3" x14ac:dyDescent="0.2">
      <c r="A18" s="5">
        <v>2004</v>
      </c>
      <c r="B18" s="6"/>
      <c r="C18" s="6">
        <v>15995243.698999999</v>
      </c>
    </row>
    <row r="19" spans="1:3" x14ac:dyDescent="0.2">
      <c r="A19" s="5">
        <v>2005</v>
      </c>
      <c r="B19" s="6"/>
      <c r="C19" s="6">
        <v>16537447.517000001</v>
      </c>
    </row>
    <row r="20" spans="1:3" x14ac:dyDescent="0.2">
      <c r="A20" s="5">
        <v>2006</v>
      </c>
      <c r="B20" s="6"/>
      <c r="C20" s="6">
        <v>16509386.257999999</v>
      </c>
    </row>
    <row r="21" spans="1:3" x14ac:dyDescent="0.2">
      <c r="A21" s="5">
        <v>2007</v>
      </c>
      <c r="B21" s="6"/>
      <c r="C21" s="6">
        <v>16230374.423</v>
      </c>
    </row>
    <row r="22" spans="1:3" x14ac:dyDescent="0.2">
      <c r="A22" s="5">
        <v>2008</v>
      </c>
      <c r="B22" s="6"/>
      <c r="C22" s="6">
        <v>16644677.736</v>
      </c>
    </row>
    <row r="23" spans="1:3" x14ac:dyDescent="0.2">
      <c r="A23" s="5">
        <v>2009</v>
      </c>
      <c r="B23" s="6"/>
      <c r="C23" s="6">
        <v>15637742.154999999</v>
      </c>
    </row>
    <row r="24" spans="1:3" x14ac:dyDescent="0.2">
      <c r="A24" s="5">
        <v>2010</v>
      </c>
      <c r="B24" s="6"/>
      <c r="C24" s="6">
        <v>16907478.989</v>
      </c>
    </row>
    <row r="25" spans="1:3" x14ac:dyDescent="0.2">
      <c r="A25" s="5">
        <v>2011</v>
      </c>
      <c r="B25" s="6"/>
      <c r="C25" s="6">
        <v>15614660.684</v>
      </c>
    </row>
    <row r="26" spans="1:3" x14ac:dyDescent="0.2">
      <c r="A26" s="5">
        <v>2012</v>
      </c>
      <c r="B26" s="6"/>
      <c r="C26" s="6">
        <v>15317577.689999999</v>
      </c>
    </row>
    <row r="27" spans="1:3" x14ac:dyDescent="0.2">
      <c r="A27" s="5">
        <v>2013</v>
      </c>
      <c r="B27" s="6"/>
      <c r="C27" s="6">
        <v>14951499.971999999</v>
      </c>
    </row>
    <row r="28" spans="1:3" x14ac:dyDescent="0.2">
      <c r="A28" s="5">
        <v>2014</v>
      </c>
      <c r="B28" s="6"/>
      <c r="C28" s="6">
        <v>13186743.853</v>
      </c>
    </row>
    <row r="29" spans="1:3" x14ac:dyDescent="0.2">
      <c r="A29" s="5">
        <v>2015</v>
      </c>
      <c r="B29" s="6"/>
      <c r="C29" s="6">
        <v>13773201.43</v>
      </c>
    </row>
    <row r="30" spans="1:3" x14ac:dyDescent="0.2">
      <c r="A30" s="5">
        <v>2016</v>
      </c>
      <c r="B30" s="6"/>
      <c r="C30" s="6">
        <v>14579726.874</v>
      </c>
    </row>
    <row r="31" spans="1:3" x14ac:dyDescent="0.2">
      <c r="A31" s="5">
        <v>2017</v>
      </c>
      <c r="B31" s="6"/>
      <c r="C31" s="6">
        <v>15402817.221999999</v>
      </c>
    </row>
    <row r="32" spans="1:3" x14ac:dyDescent="0.2">
      <c r="A32" s="5">
        <v>2018</v>
      </c>
      <c r="B32" s="6"/>
      <c r="C32" s="6">
        <v>15121469.693</v>
      </c>
    </row>
    <row r="33" spans="1:6" x14ac:dyDescent="0.2">
      <c r="A33" s="5">
        <v>2019</v>
      </c>
      <c r="B33" s="6"/>
      <c r="C33" s="6">
        <v>15605799.778999999</v>
      </c>
    </row>
    <row r="34" spans="1:6" x14ac:dyDescent="0.2">
      <c r="A34" s="5">
        <v>2020</v>
      </c>
      <c r="B34" s="6"/>
      <c r="C34" s="6">
        <v>15228655.192</v>
      </c>
      <c r="D34" s="9"/>
    </row>
    <row r="35" spans="1:6" x14ac:dyDescent="0.2">
      <c r="A35" s="5">
        <v>2021</v>
      </c>
      <c r="B35" s="6"/>
      <c r="C35" s="6">
        <v>15848814.130999999</v>
      </c>
    </row>
    <row r="36" spans="1:6" x14ac:dyDescent="0.2">
      <c r="A36" s="5">
        <v>2022</v>
      </c>
      <c r="B36" s="6"/>
      <c r="C36" s="6">
        <v>13804329.377</v>
      </c>
    </row>
    <row r="37" spans="1:6" ht="15" customHeight="1" x14ac:dyDescent="0.2">
      <c r="A37" s="5">
        <v>2023</v>
      </c>
      <c r="B37" s="6">
        <v>12724728.177999998</v>
      </c>
      <c r="C37" s="6">
        <v>12795756.817</v>
      </c>
    </row>
    <row r="38" spans="1:6" x14ac:dyDescent="0.2">
      <c r="A38" s="5">
        <v>2024</v>
      </c>
      <c r="B38" s="6">
        <v>12802110.752</v>
      </c>
    </row>
    <row r="39" spans="1:6" ht="15" customHeight="1" x14ac:dyDescent="0.2">
      <c r="C39" s="9">
        <f>C37/C36-1</f>
        <v>-7.3062046873528463E-2</v>
      </c>
    </row>
    <row r="40" spans="1:6" x14ac:dyDescent="0.2">
      <c r="B40" s="9">
        <f>B38/B37-1</f>
        <v>6.0812752082037846E-3</v>
      </c>
    </row>
    <row r="43" spans="1:6" x14ac:dyDescent="0.2">
      <c r="B43" s="10"/>
      <c r="C43" s="10"/>
      <c r="D43" s="10"/>
      <c r="E43" s="10"/>
      <c r="F43" s="10"/>
    </row>
    <row r="45" spans="1:6" ht="14.45" customHeight="1" x14ac:dyDescent="0.2">
      <c r="E45" s="8"/>
    </row>
    <row r="46" spans="1:6" ht="14.45" customHeight="1" x14ac:dyDescent="0.2">
      <c r="E46" s="8"/>
    </row>
    <row r="47" spans="1:6" ht="14.45" customHeight="1" x14ac:dyDescent="0.2">
      <c r="E47" s="11" t="s">
        <v>59</v>
      </c>
    </row>
    <row r="50" spans="5:5" x14ac:dyDescent="0.2">
      <c r="E50" s="4" t="s">
        <v>43</v>
      </c>
    </row>
    <row r="51" spans="5:5" x14ac:dyDescent="0.2">
      <c r="E51" s="4" t="s">
        <v>44</v>
      </c>
    </row>
    <row r="52" spans="5:5" x14ac:dyDescent="0.2">
      <c r="E52" s="4" t="s">
        <v>46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2:AI70"/>
  <sheetViews>
    <sheetView showGridLines="0" zoomScaleNormal="100" zoomScaleSheetLayoutView="100" workbookViewId="0"/>
  </sheetViews>
  <sheetFormatPr defaultColWidth="9.140625" defaultRowHeight="12.75" x14ac:dyDescent="0.2"/>
  <cols>
    <col min="1" max="1" width="3.7109375" style="65" customWidth="1"/>
    <col min="2" max="2" width="3" style="13" customWidth="1"/>
    <col min="3" max="3" width="12.7109375" style="13" customWidth="1"/>
    <col min="4" max="4" width="27.42578125" style="13" customWidth="1"/>
    <col min="5" max="5" width="13.28515625" style="13" bestFit="1" customWidth="1"/>
    <col min="6" max="6" width="12.28515625" style="13" bestFit="1" customWidth="1"/>
    <col min="7" max="7" width="11.140625" style="13" bestFit="1" customWidth="1"/>
    <col min="8" max="8" width="11.85546875" style="13" bestFit="1" customWidth="1"/>
    <col min="9" max="9" width="11.140625" style="13" bestFit="1" customWidth="1"/>
    <col min="10" max="10" width="12.5703125" style="13" bestFit="1" customWidth="1"/>
    <col min="11" max="12" width="11.85546875" style="13" bestFit="1" customWidth="1"/>
    <col min="13" max="13" width="11.140625" style="13" bestFit="1" customWidth="1"/>
    <col min="14" max="14" width="12.28515625" style="13" bestFit="1" customWidth="1"/>
    <col min="15" max="17" width="11.42578125" style="13" bestFit="1" customWidth="1"/>
    <col min="18" max="18" width="9.42578125" style="13" bestFit="1" customWidth="1"/>
    <col min="19" max="19" width="8.28515625" style="14" customWidth="1"/>
    <col min="20" max="20" width="3.7109375" style="4" customWidth="1"/>
    <col min="21" max="16384" width="9.140625" style="4"/>
  </cols>
  <sheetData>
    <row r="2" spans="1:35" ht="15.75" x14ac:dyDescent="0.25">
      <c r="B2" s="1" t="s">
        <v>69</v>
      </c>
      <c r="C2" s="1"/>
      <c r="D2" s="12"/>
    </row>
    <row r="3" spans="1:35" ht="15.75" x14ac:dyDescent="0.25">
      <c r="B3" s="1" t="s">
        <v>49</v>
      </c>
      <c r="C3" s="1"/>
      <c r="D3" s="12"/>
      <c r="F3" s="15"/>
      <c r="G3" s="15"/>
      <c r="H3" s="15"/>
      <c r="I3" s="15"/>
      <c r="J3" s="15"/>
      <c r="K3" s="15"/>
      <c r="L3" s="15"/>
      <c r="M3" s="16"/>
      <c r="N3" s="15"/>
      <c r="O3" s="15"/>
      <c r="P3" s="15"/>
      <c r="Q3" s="15"/>
      <c r="R3" s="15"/>
    </row>
    <row r="4" spans="1:35" x14ac:dyDescent="0.2">
      <c r="B4" s="12"/>
      <c r="C4" s="12"/>
      <c r="D4" s="12"/>
    </row>
    <row r="5" spans="1:35" s="23" customFormat="1" ht="12.75" customHeight="1" x14ac:dyDescent="0.2">
      <c r="A5" s="22"/>
      <c r="B5" s="17"/>
      <c r="C5" s="17"/>
      <c r="D5" s="18"/>
      <c r="E5" s="19" t="s">
        <v>15</v>
      </c>
      <c r="F5" s="20" t="s">
        <v>36</v>
      </c>
      <c r="G5" s="20" t="s">
        <v>34</v>
      </c>
      <c r="H5" s="20" t="s">
        <v>38</v>
      </c>
      <c r="I5" s="20" t="s">
        <v>16</v>
      </c>
      <c r="J5" s="20" t="s">
        <v>27</v>
      </c>
      <c r="K5" s="20" t="s">
        <v>30</v>
      </c>
      <c r="L5" s="20" t="s">
        <v>21</v>
      </c>
      <c r="M5" s="20" t="s">
        <v>25</v>
      </c>
      <c r="N5" s="20" t="s">
        <v>35</v>
      </c>
      <c r="O5" s="20" t="s">
        <v>37</v>
      </c>
      <c r="P5" s="20" t="s">
        <v>22</v>
      </c>
      <c r="Q5" s="20" t="s">
        <v>24</v>
      </c>
      <c r="R5" s="21" t="s">
        <v>17</v>
      </c>
      <c r="S5" s="22"/>
      <c r="T5" s="13"/>
    </row>
    <row r="6" spans="1:35" s="23" customFormat="1" ht="13.5" customHeight="1" x14ac:dyDescent="0.2">
      <c r="A6" s="22"/>
      <c r="B6" s="12" t="s">
        <v>0</v>
      </c>
      <c r="C6" s="24"/>
      <c r="D6" s="25">
        <v>2023</v>
      </c>
      <c r="E6" s="26">
        <v>1332900.1600000001</v>
      </c>
      <c r="F6" s="27">
        <v>462.5</v>
      </c>
      <c r="G6" s="27">
        <v>374.02900000000005</v>
      </c>
      <c r="H6" s="28">
        <v>6304.5110000000013</v>
      </c>
      <c r="I6" s="28">
        <v>55811.510999999999</v>
      </c>
      <c r="J6" s="28">
        <v>143531.60999999999</v>
      </c>
      <c r="K6" s="28">
        <v>0</v>
      </c>
      <c r="L6" s="28">
        <v>43399.29</v>
      </c>
      <c r="M6" s="28">
        <v>95.412000000000006</v>
      </c>
      <c r="N6" s="28">
        <v>1091.597</v>
      </c>
      <c r="O6" s="28">
        <v>737.23099999999988</v>
      </c>
      <c r="P6" s="28">
        <v>27529.491999999998</v>
      </c>
      <c r="Q6" s="28">
        <v>113804.70000000001</v>
      </c>
      <c r="R6" s="29">
        <v>0</v>
      </c>
      <c r="S6" s="2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s="23" customFormat="1" ht="13.5" customHeight="1" x14ac:dyDescent="0.2">
      <c r="A7" s="22"/>
      <c r="B7" s="12" t="s">
        <v>1</v>
      </c>
      <c r="C7" s="12"/>
      <c r="D7" s="30">
        <v>2024</v>
      </c>
      <c r="E7" s="31">
        <v>1167988.152</v>
      </c>
      <c r="F7" s="32">
        <v>536.4</v>
      </c>
      <c r="G7" s="32">
        <v>341.40600000000006</v>
      </c>
      <c r="H7" s="32">
        <v>7224.0310000000009</v>
      </c>
      <c r="I7" s="32">
        <v>73336.108000000007</v>
      </c>
      <c r="J7" s="32">
        <v>136227</v>
      </c>
      <c r="K7" s="32">
        <v>0</v>
      </c>
      <c r="L7" s="32">
        <v>40696.369000000006</v>
      </c>
      <c r="M7" s="32">
        <v>91.85199999999999</v>
      </c>
      <c r="N7" s="32">
        <v>903.58500000000004</v>
      </c>
      <c r="O7" s="32">
        <v>516.89300000000003</v>
      </c>
      <c r="P7" s="32">
        <v>29984.92</v>
      </c>
      <c r="Q7" s="32">
        <v>112023.28200000001</v>
      </c>
      <c r="R7" s="33">
        <v>0</v>
      </c>
      <c r="S7" s="22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s="23" customFormat="1" ht="13.5" customHeight="1" x14ac:dyDescent="0.2">
      <c r="A8" s="22"/>
      <c r="B8" s="34"/>
      <c r="C8" s="34"/>
      <c r="D8" s="35" t="s">
        <v>68</v>
      </c>
      <c r="E8" s="36">
        <f t="shared" ref="E8" si="0">100*(E7-E6)/E6</f>
        <v>-12.372420151858947</v>
      </c>
      <c r="F8" s="37">
        <f>100*(F7-F6)/F6</f>
        <v>15.978378378378375</v>
      </c>
      <c r="G8" s="37">
        <f>100*(G7-G6)/G6</f>
        <v>-8.7220509639626833</v>
      </c>
      <c r="H8" s="37">
        <f>100*(H7-H6)/H6</f>
        <v>14.585112152235112</v>
      </c>
      <c r="I8" s="37">
        <f>100*(I7-I6)/I6</f>
        <v>31.399610377866331</v>
      </c>
      <c r="J8" s="37">
        <f>100*(J7-J6)/J6</f>
        <v>-5.0891995150057792</v>
      </c>
      <c r="K8" s="37" t="s">
        <v>45</v>
      </c>
      <c r="L8" s="37">
        <f t="shared" ref="L8:Q8" si="1">100*(L7-L6)/L6</f>
        <v>-6.2280304585627899</v>
      </c>
      <c r="M8" s="37">
        <f t="shared" si="1"/>
        <v>-3.731186852806792</v>
      </c>
      <c r="N8" s="37">
        <f t="shared" si="1"/>
        <v>-17.223572435614969</v>
      </c>
      <c r="O8" s="37">
        <f t="shared" si="1"/>
        <v>-29.887240227282884</v>
      </c>
      <c r="P8" s="37">
        <f t="shared" si="1"/>
        <v>8.9192637481287349</v>
      </c>
      <c r="Q8" s="37">
        <f t="shared" si="1"/>
        <v>-1.5653290241967204</v>
      </c>
      <c r="R8" s="37" t="s">
        <v>45</v>
      </c>
      <c r="S8" s="22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s="23" customFormat="1" ht="13.5" customHeight="1" x14ac:dyDescent="0.2">
      <c r="A9" s="22"/>
      <c r="B9" s="12" t="s">
        <v>10</v>
      </c>
      <c r="C9" s="24"/>
      <c r="D9" s="25">
        <v>2023</v>
      </c>
      <c r="E9" s="38">
        <v>18483454.604000002</v>
      </c>
      <c r="F9" s="27">
        <v>2022307.5</v>
      </c>
      <c r="G9" s="27">
        <v>624839.60399999993</v>
      </c>
      <c r="H9" s="28">
        <v>308385.64700000006</v>
      </c>
      <c r="I9" s="28">
        <v>343466.55000000005</v>
      </c>
      <c r="J9" s="28">
        <v>3560327.5470000003</v>
      </c>
      <c r="K9" s="28">
        <v>27664.5</v>
      </c>
      <c r="L9" s="28">
        <v>149225</v>
      </c>
      <c r="M9" s="28">
        <v>624995.97499999998</v>
      </c>
      <c r="N9" s="28">
        <v>1427223.615</v>
      </c>
      <c r="O9" s="28">
        <v>1916927.0460000001</v>
      </c>
      <c r="P9" s="28">
        <v>108393.52100000001</v>
      </c>
      <c r="Q9" s="28">
        <v>2347074.2999999998</v>
      </c>
      <c r="R9" s="29">
        <v>0</v>
      </c>
      <c r="S9" s="22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s="23" customFormat="1" ht="13.5" customHeight="1" x14ac:dyDescent="0.2">
      <c r="A10" s="22"/>
      <c r="B10" s="12" t="s">
        <v>11</v>
      </c>
      <c r="C10" s="12"/>
      <c r="D10" s="30">
        <v>2024</v>
      </c>
      <c r="E10" s="31">
        <v>17089396.324999999</v>
      </c>
      <c r="F10" s="39">
        <v>1628569.2</v>
      </c>
      <c r="G10" s="39">
        <v>735997.255</v>
      </c>
      <c r="H10" s="40">
        <v>238204.08999999997</v>
      </c>
      <c r="I10" s="40">
        <v>333793.00900000002</v>
      </c>
      <c r="J10" s="40">
        <v>3175657.2030000007</v>
      </c>
      <c r="K10" s="40">
        <v>38675.599999999999</v>
      </c>
      <c r="L10" s="40">
        <v>157381</v>
      </c>
      <c r="M10" s="40">
        <v>674019.69799999997</v>
      </c>
      <c r="N10" s="40">
        <v>1221085.558</v>
      </c>
      <c r="O10" s="40">
        <v>1727059.1800000002</v>
      </c>
      <c r="P10" s="40">
        <v>96627.501999999979</v>
      </c>
      <c r="Q10" s="40">
        <v>2254217.0839999998</v>
      </c>
      <c r="R10" s="41">
        <v>0</v>
      </c>
      <c r="S10" s="22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23" customFormat="1" ht="13.5" customHeight="1" x14ac:dyDescent="0.2">
      <c r="A11" s="22"/>
      <c r="B11" s="34"/>
      <c r="C11" s="34"/>
      <c r="D11" s="35" t="s">
        <v>68</v>
      </c>
      <c r="E11" s="36">
        <f t="shared" ref="E11" si="2">100*(E10-E9)/E9</f>
        <v>-7.5421954870834309</v>
      </c>
      <c r="F11" s="37">
        <f t="shared" ref="F11:Q11" si="3">100*(F10-F9)/F9</f>
        <v>-19.469754228770849</v>
      </c>
      <c r="G11" s="37">
        <f t="shared" si="3"/>
        <v>17.789789617752859</v>
      </c>
      <c r="H11" s="37">
        <f t="shared" si="3"/>
        <v>-22.757724843140988</v>
      </c>
      <c r="I11" s="37">
        <f t="shared" si="3"/>
        <v>-2.8164434062065213</v>
      </c>
      <c r="J11" s="37">
        <f t="shared" si="3"/>
        <v>-10.804352659185254</v>
      </c>
      <c r="K11" s="37">
        <f t="shared" si="3"/>
        <v>39.802273672034552</v>
      </c>
      <c r="L11" s="37">
        <f t="shared" si="3"/>
        <v>5.4655721226336071</v>
      </c>
      <c r="M11" s="37">
        <f t="shared" si="3"/>
        <v>7.8438461943694922</v>
      </c>
      <c r="N11" s="37">
        <f t="shared" si="3"/>
        <v>-14.443290794344097</v>
      </c>
      <c r="O11" s="37">
        <f t="shared" si="3"/>
        <v>-9.9048039619552597</v>
      </c>
      <c r="P11" s="37">
        <f t="shared" si="3"/>
        <v>-10.854909861263781</v>
      </c>
      <c r="Q11" s="37">
        <f t="shared" si="3"/>
        <v>-3.9562963984565815</v>
      </c>
      <c r="R11" s="37" t="s">
        <v>45</v>
      </c>
      <c r="S11" s="22"/>
      <c r="T11" s="13"/>
    </row>
    <row r="12" spans="1:35" s="23" customFormat="1" ht="13.5" customHeight="1" x14ac:dyDescent="0.2">
      <c r="A12" s="22"/>
      <c r="B12" s="12" t="s">
        <v>60</v>
      </c>
      <c r="C12" s="24"/>
      <c r="D12" s="25">
        <v>2023</v>
      </c>
      <c r="E12" s="42">
        <f t="shared" ref="E12:R12" si="4">E6+E9</f>
        <v>19816354.764000002</v>
      </c>
      <c r="F12" s="27">
        <f t="shared" si="4"/>
        <v>2022770</v>
      </c>
      <c r="G12" s="27">
        <f t="shared" si="4"/>
        <v>625213.63299999991</v>
      </c>
      <c r="H12" s="27">
        <f t="shared" si="4"/>
        <v>314690.15800000005</v>
      </c>
      <c r="I12" s="27">
        <f t="shared" si="4"/>
        <v>399278.06100000005</v>
      </c>
      <c r="J12" s="27">
        <f t="shared" si="4"/>
        <v>3703859.1570000001</v>
      </c>
      <c r="K12" s="27">
        <f t="shared" si="4"/>
        <v>27664.5</v>
      </c>
      <c r="L12" s="27">
        <f t="shared" si="4"/>
        <v>192624.29</v>
      </c>
      <c r="M12" s="27">
        <f t="shared" si="4"/>
        <v>625091.38699999999</v>
      </c>
      <c r="N12" s="27">
        <f t="shared" si="4"/>
        <v>1428315.2120000001</v>
      </c>
      <c r="O12" s="27">
        <f t="shared" si="4"/>
        <v>1917664.277</v>
      </c>
      <c r="P12" s="27">
        <f t="shared" si="4"/>
        <v>135923.01300000001</v>
      </c>
      <c r="Q12" s="27">
        <f t="shared" si="4"/>
        <v>2460879</v>
      </c>
      <c r="R12" s="43">
        <f t="shared" si="4"/>
        <v>0</v>
      </c>
      <c r="S12" s="22"/>
      <c r="T12" s="13"/>
    </row>
    <row r="13" spans="1:35" s="23" customFormat="1" ht="13.5" customHeight="1" x14ac:dyDescent="0.2">
      <c r="A13" s="22"/>
      <c r="B13" s="12"/>
      <c r="C13" s="12"/>
      <c r="D13" s="30">
        <v>2024</v>
      </c>
      <c r="E13" s="44">
        <f t="shared" ref="E13:R13" si="5">E7+E10</f>
        <v>18257384.476999998</v>
      </c>
      <c r="F13" s="27">
        <f t="shared" si="5"/>
        <v>1629105.5999999999</v>
      </c>
      <c r="G13" s="27">
        <f t="shared" si="5"/>
        <v>736338.66099999996</v>
      </c>
      <c r="H13" s="27">
        <f t="shared" si="5"/>
        <v>245428.12099999996</v>
      </c>
      <c r="I13" s="27">
        <f t="shared" si="5"/>
        <v>407129.11700000003</v>
      </c>
      <c r="J13" s="27">
        <f t="shared" si="5"/>
        <v>3311884.2030000007</v>
      </c>
      <c r="K13" s="27">
        <f t="shared" si="5"/>
        <v>38675.599999999999</v>
      </c>
      <c r="L13" s="27">
        <f t="shared" si="5"/>
        <v>198077.36900000001</v>
      </c>
      <c r="M13" s="27">
        <f t="shared" si="5"/>
        <v>674111.54999999993</v>
      </c>
      <c r="N13" s="27">
        <f t="shared" si="5"/>
        <v>1221989.1429999999</v>
      </c>
      <c r="O13" s="27">
        <f t="shared" si="5"/>
        <v>1727576.0730000001</v>
      </c>
      <c r="P13" s="27">
        <f t="shared" si="5"/>
        <v>126612.42199999998</v>
      </c>
      <c r="Q13" s="27">
        <f t="shared" si="5"/>
        <v>2366240.3659999999</v>
      </c>
      <c r="R13" s="43">
        <f t="shared" si="5"/>
        <v>0</v>
      </c>
      <c r="S13" s="22"/>
      <c r="T13" s="13"/>
    </row>
    <row r="14" spans="1:35" s="23" customFormat="1" ht="13.5" customHeight="1" x14ac:dyDescent="0.2">
      <c r="A14" s="22"/>
      <c r="B14" s="34"/>
      <c r="C14" s="34"/>
      <c r="D14" s="35" t="s">
        <v>68</v>
      </c>
      <c r="E14" s="36">
        <f t="shared" ref="E14" si="6">100*(E13-E12)/E12</f>
        <v>-7.8670891067824238</v>
      </c>
      <c r="F14" s="37">
        <f t="shared" ref="F14:Q14" si="7">100*(F13-F12)/F12</f>
        <v>-19.461649124715127</v>
      </c>
      <c r="G14" s="37">
        <f t="shared" si="7"/>
        <v>17.773929123519299</v>
      </c>
      <c r="H14" s="37">
        <f t="shared" si="7"/>
        <v>-22.009597452996953</v>
      </c>
      <c r="I14" s="37">
        <f t="shared" si="7"/>
        <v>1.9663128949125961</v>
      </c>
      <c r="J14" s="37">
        <f t="shared" si="7"/>
        <v>-10.582879569251382</v>
      </c>
      <c r="K14" s="37">
        <f t="shared" si="7"/>
        <v>39.802273672034552</v>
      </c>
      <c r="L14" s="37">
        <f t="shared" si="7"/>
        <v>2.8309404800401849</v>
      </c>
      <c r="M14" s="37">
        <f t="shared" si="7"/>
        <v>7.8420794174212389</v>
      </c>
      <c r="N14" s="37">
        <f t="shared" si="7"/>
        <v>-14.445415638407422</v>
      </c>
      <c r="O14" s="37">
        <f t="shared" si="7"/>
        <v>-9.9124860529484593</v>
      </c>
      <c r="P14" s="37">
        <f t="shared" si="7"/>
        <v>-6.8499003917754742</v>
      </c>
      <c r="Q14" s="37">
        <f t="shared" si="7"/>
        <v>-3.8457247999596924</v>
      </c>
      <c r="R14" s="37" t="s">
        <v>45</v>
      </c>
      <c r="S14" s="22"/>
      <c r="T14" s="13"/>
    </row>
    <row r="15" spans="1:35" s="23" customFormat="1" ht="13.5" customHeight="1" x14ac:dyDescent="0.2">
      <c r="A15" s="22"/>
      <c r="B15" s="12" t="s">
        <v>61</v>
      </c>
      <c r="C15" s="45"/>
      <c r="D15" s="46">
        <v>2023</v>
      </c>
      <c r="E15" s="38">
        <v>116718.63800000004</v>
      </c>
      <c r="F15" s="27">
        <v>3666.0000000000023</v>
      </c>
      <c r="G15" s="27">
        <v>81.007000000000517</v>
      </c>
      <c r="H15" s="28">
        <v>6443.4379999999983</v>
      </c>
      <c r="I15" s="28">
        <v>502.29100000000051</v>
      </c>
      <c r="J15" s="28">
        <v>-39870</v>
      </c>
      <c r="K15" s="28">
        <v>0</v>
      </c>
      <c r="L15" s="28">
        <v>0</v>
      </c>
      <c r="M15" s="28">
        <v>-4307.6219999999994</v>
      </c>
      <c r="N15" s="28">
        <v>-16301.501999999997</v>
      </c>
      <c r="O15" s="28">
        <v>-1621.3349999999773</v>
      </c>
      <c r="P15" s="28">
        <v>-4667.496000000001</v>
      </c>
      <c r="Q15" s="28">
        <v>14668.5</v>
      </c>
      <c r="R15" s="29">
        <v>0</v>
      </c>
      <c r="S15" s="22"/>
      <c r="T15" s="13"/>
    </row>
    <row r="16" spans="1:35" s="23" customFormat="1" ht="13.5" customHeight="1" x14ac:dyDescent="0.2">
      <c r="A16" s="22"/>
      <c r="B16" s="34"/>
      <c r="C16" s="47"/>
      <c r="D16" s="48">
        <v>2024</v>
      </c>
      <c r="E16" s="49">
        <v>-618678.47399999993</v>
      </c>
      <c r="F16" s="50">
        <v>-7007.2000000000007</v>
      </c>
      <c r="G16" s="50">
        <v>-1908.9929999999999</v>
      </c>
      <c r="H16" s="51">
        <v>-35357.986999999994</v>
      </c>
      <c r="I16" s="51">
        <v>-9597.0459999999985</v>
      </c>
      <c r="J16" s="51">
        <v>-116355</v>
      </c>
      <c r="K16" s="51">
        <v>0</v>
      </c>
      <c r="L16" s="51">
        <v>0</v>
      </c>
      <c r="M16" s="51">
        <v>3231.2590000000005</v>
      </c>
      <c r="N16" s="51">
        <v>-28654.716000000004</v>
      </c>
      <c r="O16" s="51">
        <v>-116613.84899999999</v>
      </c>
      <c r="P16" s="51">
        <v>-3007.5739999999992</v>
      </c>
      <c r="Q16" s="51">
        <v>-14525.972999999998</v>
      </c>
      <c r="R16" s="52">
        <v>0</v>
      </c>
      <c r="S16" s="22"/>
      <c r="T16" s="13"/>
    </row>
    <row r="17" spans="1:20" s="23" customFormat="1" ht="13.5" customHeight="1" x14ac:dyDescent="0.2">
      <c r="A17" s="22"/>
      <c r="B17" s="12" t="s">
        <v>12</v>
      </c>
      <c r="C17" s="24"/>
      <c r="D17" s="25">
        <v>2023</v>
      </c>
      <c r="E17" s="38">
        <v>7034204.7230000002</v>
      </c>
      <c r="F17" s="27">
        <v>1447633.5999999999</v>
      </c>
      <c r="G17" s="27">
        <v>524062.54700000008</v>
      </c>
      <c r="H17" s="28">
        <v>40346.273999999998</v>
      </c>
      <c r="I17" s="28">
        <v>336649.24199999997</v>
      </c>
      <c r="J17" s="28">
        <v>786947.32799999998</v>
      </c>
      <c r="K17" s="28">
        <v>15146</v>
      </c>
      <c r="L17" s="28">
        <v>0</v>
      </c>
      <c r="M17" s="28">
        <v>443104.47600000002</v>
      </c>
      <c r="N17" s="28">
        <v>267356.04099999997</v>
      </c>
      <c r="O17" s="28">
        <v>584250.83499999996</v>
      </c>
      <c r="P17" s="28">
        <v>39347.007000000005</v>
      </c>
      <c r="Q17" s="28">
        <v>94907.1</v>
      </c>
      <c r="R17" s="29">
        <v>0</v>
      </c>
      <c r="S17" s="22"/>
      <c r="T17" s="13"/>
    </row>
    <row r="18" spans="1:20" s="23" customFormat="1" ht="13.5" customHeight="1" x14ac:dyDescent="0.2">
      <c r="A18" s="22"/>
      <c r="B18" s="12" t="s">
        <v>13</v>
      </c>
      <c r="C18" s="12"/>
      <c r="D18" s="30">
        <v>2024</v>
      </c>
      <c r="E18" s="31">
        <v>6129366.6160000013</v>
      </c>
      <c r="F18" s="39">
        <v>1085783.8</v>
      </c>
      <c r="G18" s="39">
        <v>629730.02500000002</v>
      </c>
      <c r="H18" s="40">
        <v>13233.106000000002</v>
      </c>
      <c r="I18" s="40">
        <v>354228.27500000002</v>
      </c>
      <c r="J18" s="40">
        <v>411277.625</v>
      </c>
      <c r="K18" s="40">
        <v>25131</v>
      </c>
      <c r="L18" s="40">
        <v>0</v>
      </c>
      <c r="M18" s="40">
        <v>426348.48499999999</v>
      </c>
      <c r="N18" s="40">
        <v>119084.00799999999</v>
      </c>
      <c r="O18" s="40">
        <v>576734.13099999994</v>
      </c>
      <c r="P18" s="40">
        <v>33835.327000000005</v>
      </c>
      <c r="Q18" s="40">
        <v>23609.390999999996</v>
      </c>
      <c r="R18" s="41">
        <v>0</v>
      </c>
      <c r="S18" s="22"/>
      <c r="T18" s="13"/>
    </row>
    <row r="19" spans="1:20" s="23" customFormat="1" ht="13.5" customHeight="1" x14ac:dyDescent="0.2">
      <c r="A19" s="22"/>
      <c r="B19" s="34"/>
      <c r="C19" s="34"/>
      <c r="D19" s="35" t="s">
        <v>68</v>
      </c>
      <c r="E19" s="36">
        <f t="shared" ref="E19" si="8">100*(E18-E17)/E17</f>
        <v>-12.863403080115315</v>
      </c>
      <c r="F19" s="37">
        <f>100*(F18-F17)/F17</f>
        <v>-24.99595201437711</v>
      </c>
      <c r="G19" s="37">
        <f>100*(G18-G17)/G17</f>
        <v>20.163142473144514</v>
      </c>
      <c r="H19" s="37">
        <f>100*(H18-H17)/H17</f>
        <v>-67.2011695553349</v>
      </c>
      <c r="I19" s="37">
        <f>100*(I18-I17)/I17</f>
        <v>5.2217652104501262</v>
      </c>
      <c r="J19" s="37">
        <f>100*(J18-J17)/J17</f>
        <v>-47.737591784541898</v>
      </c>
      <c r="K19" s="37">
        <f>100*(K18-K17)/K17</f>
        <v>65.924996698798367</v>
      </c>
      <c r="L19" s="37" t="s">
        <v>45</v>
      </c>
      <c r="M19" s="37">
        <f>100*(M18-M17)/M17</f>
        <v>-3.7814989257747955</v>
      </c>
      <c r="N19" s="37">
        <f>100*(N18-N17)/N17</f>
        <v>-55.458643255418345</v>
      </c>
      <c r="O19" s="37">
        <f>100*(O18-O17)/O17</f>
        <v>-1.2865542588398744</v>
      </c>
      <c r="P19" s="37">
        <f>100*(P18-P17)/P17</f>
        <v>-14.007876126384909</v>
      </c>
      <c r="Q19" s="37">
        <f>100*(Q18-Q17)/Q17</f>
        <v>-75.12368305427097</v>
      </c>
      <c r="R19" s="37" t="s">
        <v>45</v>
      </c>
      <c r="S19" s="22"/>
      <c r="T19" s="13"/>
    </row>
    <row r="20" spans="1:20" s="23" customFormat="1" ht="13.5" customHeight="1" x14ac:dyDescent="0.2">
      <c r="A20" s="22"/>
      <c r="B20" s="12" t="s">
        <v>53</v>
      </c>
      <c r="C20" s="24"/>
      <c r="D20" s="25">
        <v>2023</v>
      </c>
      <c r="E20" s="53">
        <v>12724728.177999998</v>
      </c>
      <c r="F20" s="54">
        <v>570320.89999999991</v>
      </c>
      <c r="G20" s="54">
        <v>101070.07900000001</v>
      </c>
      <c r="H20" s="54">
        <v>267900.44600000005</v>
      </c>
      <c r="I20" s="54">
        <v>91012.87999999999</v>
      </c>
      <c r="J20" s="54">
        <v>2956781.8289999999</v>
      </c>
      <c r="K20" s="54">
        <v>12518.5</v>
      </c>
      <c r="L20" s="54">
        <v>192624.28999999998</v>
      </c>
      <c r="M20" s="54">
        <v>186294.53100000002</v>
      </c>
      <c r="N20" s="54">
        <v>1173480.0720000002</v>
      </c>
      <c r="O20" s="54">
        <v>1367859.0829999999</v>
      </c>
      <c r="P20" s="54">
        <v>101243.50199999999</v>
      </c>
      <c r="Q20" s="54">
        <v>2351303.4</v>
      </c>
      <c r="R20" s="55">
        <v>0</v>
      </c>
      <c r="S20" s="22"/>
      <c r="T20" s="13"/>
    </row>
    <row r="21" spans="1:20" s="23" customFormat="1" ht="13.5" customHeight="1" x14ac:dyDescent="0.2">
      <c r="A21" s="22"/>
      <c r="B21" s="12" t="s">
        <v>54</v>
      </c>
      <c r="C21" s="24"/>
      <c r="D21" s="30">
        <v>2024</v>
      </c>
      <c r="E21" s="53">
        <v>12802110.752</v>
      </c>
      <c r="F21" s="54">
        <v>549207.6</v>
      </c>
      <c r="G21" s="54">
        <v>108517.62900000002</v>
      </c>
      <c r="H21" s="54">
        <v>267553.005</v>
      </c>
      <c r="I21" s="54">
        <v>91783.294999999984</v>
      </c>
      <c r="J21" s="54">
        <v>3016961.5780000002</v>
      </c>
      <c r="K21" s="54">
        <v>13544.6</v>
      </c>
      <c r="L21" s="54">
        <v>198077.36900000004</v>
      </c>
      <c r="M21" s="54">
        <v>244531.80499999999</v>
      </c>
      <c r="N21" s="54">
        <v>1120882.5270000002</v>
      </c>
      <c r="O21" s="54">
        <v>1309177.611</v>
      </c>
      <c r="P21" s="54">
        <v>95784.668999999994</v>
      </c>
      <c r="Q21" s="54">
        <v>2357156.9500000002</v>
      </c>
      <c r="R21" s="55">
        <v>0</v>
      </c>
      <c r="S21" s="22"/>
      <c r="T21" s="13"/>
    </row>
    <row r="22" spans="1:20" s="23" customFormat="1" ht="13.5" customHeight="1" x14ac:dyDescent="0.2">
      <c r="A22" s="22"/>
      <c r="B22" s="56"/>
      <c r="C22" s="47"/>
      <c r="D22" s="35" t="s">
        <v>68</v>
      </c>
      <c r="E22" s="57">
        <f t="shared" ref="E22" si="9">100*(E21-E20)/E20</f>
        <v>0.60812752082037314</v>
      </c>
      <c r="F22" s="37">
        <f t="shared" ref="F22:Q22" si="10">100*(F21-F20)/F20</f>
        <v>-3.7020035562434996</v>
      </c>
      <c r="G22" s="37">
        <f t="shared" si="10"/>
        <v>7.3686990983751004</v>
      </c>
      <c r="H22" s="37">
        <f t="shared" si="10"/>
        <v>-0.12969034026917961</v>
      </c>
      <c r="I22" s="37">
        <f t="shared" si="10"/>
        <v>0.84649007920636476</v>
      </c>
      <c r="J22" s="37">
        <f t="shared" si="10"/>
        <v>2.0353124606543402</v>
      </c>
      <c r="K22" s="37">
        <f t="shared" si="10"/>
        <v>8.1966689299836268</v>
      </c>
      <c r="L22" s="37">
        <f t="shared" si="10"/>
        <v>2.8309404800402156</v>
      </c>
      <c r="M22" s="37">
        <f t="shared" si="10"/>
        <v>31.260860792526415</v>
      </c>
      <c r="N22" s="37">
        <f t="shared" si="10"/>
        <v>-4.4821847643612918</v>
      </c>
      <c r="O22" s="37">
        <f t="shared" si="10"/>
        <v>-4.2900231997070302</v>
      </c>
      <c r="P22" s="37">
        <f t="shared" si="10"/>
        <v>-5.3917860328458396</v>
      </c>
      <c r="Q22" s="37">
        <f t="shared" si="10"/>
        <v>0.2489491573057003</v>
      </c>
      <c r="R22" s="37" t="s">
        <v>45</v>
      </c>
      <c r="S22" s="22"/>
      <c r="T22" s="13"/>
    </row>
    <row r="23" spans="1:20" s="23" customFormat="1" ht="13.5" customHeight="1" x14ac:dyDescent="0.2">
      <c r="A23" s="22"/>
      <c r="B23" s="12" t="s">
        <v>2</v>
      </c>
      <c r="C23" s="45"/>
      <c r="D23" s="46">
        <v>2023</v>
      </c>
      <c r="E23" s="42">
        <f t="shared" ref="E23:Q23" si="11">(E9-E17)/E20*100</f>
        <v>89.976380798411142</v>
      </c>
      <c r="F23" s="28">
        <f t="shared" si="11"/>
        <v>100.76325451162673</v>
      </c>
      <c r="G23" s="28">
        <f t="shared" si="11"/>
        <v>99.710080369087123</v>
      </c>
      <c r="H23" s="28">
        <f t="shared" si="11"/>
        <v>100.05185769642206</v>
      </c>
      <c r="I23" s="28">
        <f t="shared" si="11"/>
        <v>7.4904870607325886</v>
      </c>
      <c r="J23" s="28">
        <f t="shared" si="11"/>
        <v>93.797255915157365</v>
      </c>
      <c r="K23" s="28">
        <f t="shared" si="11"/>
        <v>100</v>
      </c>
      <c r="L23" s="28">
        <f t="shared" si="11"/>
        <v>77.469461405931725</v>
      </c>
      <c r="M23" s="28">
        <f t="shared" si="11"/>
        <v>97.636521063519538</v>
      </c>
      <c r="N23" s="28">
        <f t="shared" si="11"/>
        <v>98.839988993012909</v>
      </c>
      <c r="O23" s="28">
        <f t="shared" si="11"/>
        <v>97.427887679567377</v>
      </c>
      <c r="P23" s="28">
        <f t="shared" si="11"/>
        <v>68.198464727148604</v>
      </c>
      <c r="Q23" s="28">
        <f t="shared" si="11"/>
        <v>95.783776776744332</v>
      </c>
      <c r="R23" s="29">
        <v>0</v>
      </c>
      <c r="S23" s="22"/>
      <c r="T23" s="13"/>
    </row>
    <row r="24" spans="1:20" s="23" customFormat="1" ht="13.5" customHeight="1" x14ac:dyDescent="0.2">
      <c r="A24" s="22"/>
      <c r="B24" s="34" t="s">
        <v>62</v>
      </c>
      <c r="C24" s="47"/>
      <c r="D24" s="48">
        <v>2024</v>
      </c>
      <c r="E24" s="58">
        <f t="shared" ref="E24" si="12">(E10-E18)/E21*100</f>
        <v>85.611114614734731</v>
      </c>
      <c r="F24" s="51">
        <f t="shared" ref="F24:Q24" si="13">(F10-F18)/F21*100</f>
        <v>98.830642547553964</v>
      </c>
      <c r="G24" s="51">
        <f t="shared" si="13"/>
        <v>97.926236482737721</v>
      </c>
      <c r="H24" s="51">
        <f t="shared" si="13"/>
        <v>84.084641097564941</v>
      </c>
      <c r="I24" s="51">
        <f t="shared" si="13"/>
        <v>-22.264689887195711</v>
      </c>
      <c r="J24" s="51">
        <f t="shared" si="13"/>
        <v>91.627934480775167</v>
      </c>
      <c r="K24" s="51">
        <f t="shared" si="13"/>
        <v>99.999999999999986</v>
      </c>
      <c r="L24" s="51">
        <f t="shared" si="13"/>
        <v>79.454306564421287</v>
      </c>
      <c r="M24" s="51">
        <f t="shared" si="13"/>
        <v>101.28384444714666</v>
      </c>
      <c r="N24" s="51">
        <f t="shared" si="13"/>
        <v>98.315525798182051</v>
      </c>
      <c r="O24" s="51">
        <f t="shared" si="13"/>
        <v>87.866232918644073</v>
      </c>
      <c r="P24" s="51">
        <f t="shared" si="13"/>
        <v>65.555558791981611</v>
      </c>
      <c r="Q24" s="51">
        <f t="shared" si="13"/>
        <v>94.631275740887759</v>
      </c>
      <c r="R24" s="52">
        <v>0</v>
      </c>
      <c r="S24" s="22"/>
      <c r="T24" s="13"/>
    </row>
    <row r="25" spans="1:20" s="23" customFormat="1" ht="13.5" customHeight="1" x14ac:dyDescent="0.2">
      <c r="A25" s="22"/>
      <c r="D25" s="13"/>
      <c r="E25" s="13"/>
      <c r="F25" s="13"/>
      <c r="G25" s="13"/>
      <c r="H25" s="13"/>
      <c r="I25" s="13"/>
      <c r="J25" s="13"/>
      <c r="K25" s="13"/>
      <c r="L25" s="13"/>
      <c r="M25" s="13"/>
      <c r="O25" s="13"/>
      <c r="P25" s="13"/>
      <c r="Q25" s="13"/>
      <c r="R25" s="13"/>
      <c r="S25" s="14"/>
    </row>
    <row r="26" spans="1:20" s="23" customFormat="1" ht="12.75" customHeight="1" x14ac:dyDescent="0.2">
      <c r="A26" s="22"/>
      <c r="B26" s="59" t="s">
        <v>63</v>
      </c>
      <c r="C26" s="60" t="s">
        <v>4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O26" s="13"/>
      <c r="P26" s="13"/>
      <c r="Q26" s="13"/>
      <c r="R26" s="13"/>
      <c r="S26" s="14"/>
    </row>
    <row r="27" spans="1:20" s="23" customFormat="1" ht="12.75" customHeight="1" x14ac:dyDescent="0.2">
      <c r="A27" s="22"/>
      <c r="B27" s="59" t="s">
        <v>64</v>
      </c>
      <c r="C27" s="60" t="s">
        <v>5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O27" s="13"/>
      <c r="P27" s="13"/>
      <c r="Q27" s="13"/>
      <c r="R27" s="13"/>
      <c r="S27" s="14"/>
    </row>
    <row r="28" spans="1:20" s="23" customFormat="1" ht="12.75" customHeight="1" x14ac:dyDescent="0.2">
      <c r="A28" s="22"/>
      <c r="B28" s="59"/>
      <c r="C28" s="60" t="s">
        <v>6</v>
      </c>
      <c r="D28" s="61"/>
      <c r="E28" s="13"/>
      <c r="F28" s="13"/>
      <c r="G28" s="13"/>
      <c r="H28" s="13"/>
      <c r="I28" s="13"/>
      <c r="J28" s="13"/>
      <c r="K28" s="13"/>
      <c r="L28" s="13"/>
      <c r="M28" s="13"/>
      <c r="N28" s="62"/>
      <c r="O28" s="13"/>
      <c r="P28" s="13"/>
      <c r="Q28" s="13"/>
      <c r="R28" s="13"/>
      <c r="S28" s="14"/>
    </row>
    <row r="29" spans="1:20" ht="12.75" customHeight="1" x14ac:dyDescent="0.2">
      <c r="B29" s="59" t="s">
        <v>65</v>
      </c>
      <c r="C29" s="63" t="s">
        <v>3</v>
      </c>
    </row>
    <row r="30" spans="1:20" ht="13.5" customHeight="1" x14ac:dyDescent="0.2">
      <c r="B30" s="11" t="s">
        <v>66</v>
      </c>
    </row>
    <row r="31" spans="1:20" ht="15" customHeight="1" x14ac:dyDescent="0.2">
      <c r="D31" s="15"/>
      <c r="E31" s="15"/>
      <c r="F31" s="15"/>
      <c r="G31" s="15"/>
      <c r="H31" s="15"/>
      <c r="I31" s="15"/>
      <c r="J31" s="15"/>
      <c r="K31" s="15"/>
      <c r="L31" s="16"/>
      <c r="M31" s="15"/>
      <c r="N31" s="15"/>
      <c r="O31" s="15"/>
      <c r="P31" s="15"/>
      <c r="Q31" s="15"/>
      <c r="R31" s="15"/>
      <c r="S31" s="64"/>
    </row>
    <row r="32" spans="1:20" ht="12.75" customHeight="1" x14ac:dyDescent="0.2">
      <c r="D32" s="15"/>
      <c r="E32" s="15"/>
      <c r="F32" s="15"/>
      <c r="G32" s="15"/>
      <c r="H32" s="15"/>
      <c r="I32" s="15"/>
      <c r="J32" s="15"/>
      <c r="K32" s="15"/>
      <c r="L32" s="16"/>
      <c r="M32" s="15"/>
      <c r="N32" s="15"/>
      <c r="O32" s="15"/>
      <c r="P32" s="15"/>
      <c r="Q32" s="15"/>
      <c r="R32" s="15"/>
      <c r="S32" s="64"/>
    </row>
    <row r="33" spans="2:19" ht="12.75" customHeight="1" x14ac:dyDescent="0.2">
      <c r="D33" s="15"/>
      <c r="E33" s="15"/>
      <c r="F33" s="15"/>
      <c r="G33" s="15"/>
      <c r="H33" s="15"/>
      <c r="I33" s="15"/>
      <c r="J33" s="15"/>
      <c r="K33" s="15"/>
      <c r="L33" s="16"/>
      <c r="M33" s="15"/>
      <c r="N33" s="15"/>
      <c r="O33" s="15"/>
      <c r="P33" s="15"/>
      <c r="Q33" s="15"/>
      <c r="R33" s="15"/>
      <c r="S33" s="64"/>
    </row>
    <row r="34" spans="2:19" ht="12.75" customHeight="1" x14ac:dyDescent="0.2">
      <c r="D34" s="15"/>
      <c r="E34" s="15"/>
      <c r="F34" s="15"/>
      <c r="G34" s="15"/>
      <c r="H34" s="15"/>
      <c r="I34" s="15"/>
      <c r="J34" s="15"/>
      <c r="K34" s="15"/>
      <c r="L34" s="16"/>
      <c r="M34" s="15"/>
      <c r="N34" s="15"/>
      <c r="O34" s="15"/>
      <c r="P34" s="15"/>
      <c r="Q34" s="15"/>
      <c r="R34" s="15"/>
      <c r="S34" s="64"/>
    </row>
    <row r="35" spans="2:19" ht="12.75" customHeight="1" x14ac:dyDescent="0.2">
      <c r="B35" s="12"/>
      <c r="C35" s="12"/>
      <c r="D35" s="15"/>
      <c r="R35" s="15"/>
      <c r="S35" s="64"/>
    </row>
    <row r="36" spans="2:19" ht="12.75" customHeight="1" x14ac:dyDescent="0.2">
      <c r="B36" s="12"/>
      <c r="C36" s="12"/>
      <c r="D36" s="15"/>
      <c r="E36" s="15"/>
      <c r="F36" s="15"/>
      <c r="G36" s="15"/>
      <c r="H36" s="15"/>
      <c r="I36" s="15"/>
      <c r="J36" s="15"/>
      <c r="K36" s="15"/>
      <c r="L36" s="16"/>
      <c r="M36" s="15"/>
      <c r="N36" s="15"/>
      <c r="O36" s="15"/>
      <c r="P36" s="15"/>
      <c r="Q36" s="15"/>
      <c r="R36" s="15"/>
      <c r="S36" s="64"/>
    </row>
    <row r="37" spans="2:19" ht="12.75" customHeight="1" x14ac:dyDescent="0.25">
      <c r="B37" s="1" t="s">
        <v>70</v>
      </c>
      <c r="C37" s="121"/>
      <c r="D37" s="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65"/>
    </row>
    <row r="38" spans="2:19" ht="12.75" customHeight="1" x14ac:dyDescent="0.25">
      <c r="B38" s="121" t="s">
        <v>49</v>
      </c>
      <c r="C38" s="121"/>
      <c r="D38" s="12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65"/>
    </row>
    <row r="39" spans="2:19" ht="12.75" customHeight="1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65"/>
    </row>
    <row r="40" spans="2:19" ht="12.75" customHeight="1" x14ac:dyDescent="0.2">
      <c r="B40" s="17"/>
      <c r="C40" s="17"/>
      <c r="D40" s="18"/>
      <c r="E40" s="21" t="s">
        <v>41</v>
      </c>
      <c r="F40" s="66" t="s">
        <v>29</v>
      </c>
      <c r="G40" s="67" t="s">
        <v>31</v>
      </c>
      <c r="H40" s="20" t="s">
        <v>39</v>
      </c>
      <c r="I40" s="20" t="s">
        <v>18</v>
      </c>
      <c r="J40" s="20" t="s">
        <v>20</v>
      </c>
      <c r="K40" s="20" t="s">
        <v>40</v>
      </c>
      <c r="L40" s="20" t="s">
        <v>23</v>
      </c>
      <c r="M40" s="20" t="s">
        <v>28</v>
      </c>
      <c r="N40" s="20" t="s">
        <v>19</v>
      </c>
      <c r="O40" s="20" t="s">
        <v>26</v>
      </c>
      <c r="P40" s="20" t="s">
        <v>42</v>
      </c>
      <c r="Q40" s="20" t="s">
        <v>33</v>
      </c>
      <c r="R40" s="21" t="s">
        <v>32</v>
      </c>
      <c r="S40" s="65"/>
    </row>
    <row r="41" spans="2:19" ht="13.5" customHeight="1" x14ac:dyDescent="0.2">
      <c r="B41" s="12" t="s">
        <v>0</v>
      </c>
      <c r="C41" s="24"/>
      <c r="D41" s="25">
        <v>2023</v>
      </c>
      <c r="E41" s="68">
        <v>0</v>
      </c>
      <c r="F41" s="69">
        <v>0</v>
      </c>
      <c r="G41" s="69">
        <v>0</v>
      </c>
      <c r="H41" s="70">
        <v>56747</v>
      </c>
      <c r="I41" s="70">
        <v>0</v>
      </c>
      <c r="J41" s="70">
        <v>394185.62500000006</v>
      </c>
      <c r="K41" s="70">
        <v>22110.667999999998</v>
      </c>
      <c r="L41" s="70">
        <v>108019.56299999999</v>
      </c>
      <c r="M41" s="70">
        <v>0</v>
      </c>
      <c r="N41" s="70">
        <v>356572</v>
      </c>
      <c r="O41" s="70">
        <v>175.94299999999998</v>
      </c>
      <c r="P41" s="70">
        <v>1947.4759999999999</v>
      </c>
      <c r="Q41" s="70">
        <v>0</v>
      </c>
      <c r="R41" s="70">
        <v>0</v>
      </c>
      <c r="S41" s="22"/>
    </row>
    <row r="42" spans="2:19" ht="13.5" customHeight="1" x14ac:dyDescent="0.2">
      <c r="B42" s="12" t="s">
        <v>1</v>
      </c>
      <c r="C42" s="12"/>
      <c r="D42" s="30">
        <v>2024</v>
      </c>
      <c r="E42" s="69">
        <v>0</v>
      </c>
      <c r="F42" s="69">
        <v>0</v>
      </c>
      <c r="G42" s="69">
        <v>0</v>
      </c>
      <c r="H42" s="70">
        <v>60361</v>
      </c>
      <c r="I42" s="70">
        <v>0</v>
      </c>
      <c r="J42" s="70">
        <v>322642.19800000003</v>
      </c>
      <c r="K42" s="70">
        <v>21451.149000000001</v>
      </c>
      <c r="L42" s="70">
        <v>0</v>
      </c>
      <c r="M42" s="70">
        <v>0</v>
      </c>
      <c r="N42" s="70">
        <v>359943</v>
      </c>
      <c r="O42" s="70">
        <v>151.566</v>
      </c>
      <c r="P42" s="70">
        <v>1557.393</v>
      </c>
      <c r="Q42" s="70">
        <v>0</v>
      </c>
      <c r="R42" s="70">
        <v>0</v>
      </c>
      <c r="S42" s="22"/>
    </row>
    <row r="43" spans="2:19" ht="13.5" customHeight="1" x14ac:dyDescent="0.2">
      <c r="B43" s="34"/>
      <c r="C43" s="34"/>
      <c r="D43" s="35" t="s">
        <v>68</v>
      </c>
      <c r="E43" s="71" t="s">
        <v>45</v>
      </c>
      <c r="F43" s="72" t="s">
        <v>45</v>
      </c>
      <c r="G43" s="36" t="s">
        <v>45</v>
      </c>
      <c r="H43" s="37">
        <f>100*(H42-H41)/H41</f>
        <v>6.3686186053888312</v>
      </c>
      <c r="I43" s="37" t="s">
        <v>45</v>
      </c>
      <c r="J43" s="37">
        <f>100*(J42-J41)/J41</f>
        <v>-18.149679354745629</v>
      </c>
      <c r="K43" s="37">
        <f>100*(K42-K41)/K41</f>
        <v>-2.9828090223235075</v>
      </c>
      <c r="L43" s="37">
        <f>100*(L42-L41)/L41</f>
        <v>-100</v>
      </c>
      <c r="M43" s="37" t="s">
        <v>45</v>
      </c>
      <c r="N43" s="37">
        <f>100*(N42-N41)/N41</f>
        <v>0.94539111315526736</v>
      </c>
      <c r="O43" s="37">
        <f>100*(O42-O41)/O41</f>
        <v>-13.855055330419502</v>
      </c>
      <c r="P43" s="37">
        <f>100*(P42-P41)/P41</f>
        <v>-20.030182656936461</v>
      </c>
      <c r="Q43" s="37" t="s">
        <v>45</v>
      </c>
      <c r="R43" s="37" t="s">
        <v>45</v>
      </c>
      <c r="S43" s="22"/>
    </row>
    <row r="44" spans="2:19" ht="13.5" customHeight="1" x14ac:dyDescent="0.2">
      <c r="B44" s="12" t="s">
        <v>10</v>
      </c>
      <c r="C44" s="24"/>
      <c r="D44" s="25">
        <v>2023</v>
      </c>
      <c r="E44" s="73">
        <v>78436.382000000012</v>
      </c>
      <c r="F44" s="70">
        <v>216525</v>
      </c>
      <c r="G44" s="44">
        <v>22929.662999999997</v>
      </c>
      <c r="H44" s="28">
        <v>407129</v>
      </c>
      <c r="I44" s="28">
        <v>14729.159</v>
      </c>
      <c r="J44" s="28">
        <v>1956903.49</v>
      </c>
      <c r="K44" s="28">
        <v>603612.75799999991</v>
      </c>
      <c r="L44" s="28">
        <v>666188.80899999989</v>
      </c>
      <c r="M44" s="28">
        <v>207745.70200000002</v>
      </c>
      <c r="N44" s="28">
        <v>103259</v>
      </c>
      <c r="O44" s="28">
        <v>38985</v>
      </c>
      <c r="P44" s="28">
        <v>588973.054</v>
      </c>
      <c r="Q44" s="28">
        <v>81889</v>
      </c>
      <c r="R44" s="29">
        <v>35317.781999999999</v>
      </c>
      <c r="S44" s="22"/>
    </row>
    <row r="45" spans="2:19" ht="13.5" customHeight="1" x14ac:dyDescent="0.2">
      <c r="B45" s="12" t="s">
        <v>11</v>
      </c>
      <c r="C45" s="12"/>
      <c r="D45" s="30">
        <v>2024</v>
      </c>
      <c r="E45" s="74">
        <v>51265.45900000001</v>
      </c>
      <c r="F45" s="70">
        <v>200836</v>
      </c>
      <c r="G45" s="75">
        <v>24135.822999999997</v>
      </c>
      <c r="H45" s="40">
        <v>395617.72</v>
      </c>
      <c r="I45" s="40">
        <v>14870.759</v>
      </c>
      <c r="J45" s="40">
        <v>1670893.9180000001</v>
      </c>
      <c r="K45" s="40">
        <v>540797.47700000007</v>
      </c>
      <c r="L45" s="40">
        <v>771381.397</v>
      </c>
      <c r="M45" s="40">
        <v>189023.56700000001</v>
      </c>
      <c r="N45" s="40">
        <v>88876</v>
      </c>
      <c r="O45" s="40">
        <v>34807</v>
      </c>
      <c r="P45" s="40">
        <v>695321.10700000008</v>
      </c>
      <c r="Q45" s="40">
        <v>93838</v>
      </c>
      <c r="R45" s="41">
        <v>36445.719000000005</v>
      </c>
      <c r="S45" s="22"/>
    </row>
    <row r="46" spans="2:19" ht="13.5" customHeight="1" x14ac:dyDescent="0.2">
      <c r="B46" s="34"/>
      <c r="C46" s="34"/>
      <c r="D46" s="35" t="s">
        <v>68</v>
      </c>
      <c r="E46" s="71">
        <f>100*(E45-E44)/E44</f>
        <v>-34.640714305256964</v>
      </c>
      <c r="F46" s="37">
        <f>100*(F45-F44)/F44</f>
        <v>-7.2458145710656972</v>
      </c>
      <c r="G46" s="37">
        <f>100*(G45-G44)/G44</f>
        <v>5.2602604756990976</v>
      </c>
      <c r="H46" s="37">
        <f>100*(H45-H44)/H44</f>
        <v>-2.8274281615900678</v>
      </c>
      <c r="I46" s="37">
        <f>100*(I45-I44)/I44</f>
        <v>0.9613583504665838</v>
      </c>
      <c r="J46" s="37">
        <f t="shared" ref="J46:R46" si="14">100*(J45-J44)/J44</f>
        <v>-14.615415295723139</v>
      </c>
      <c r="K46" s="37">
        <f t="shared" si="14"/>
        <v>-10.406552904569299</v>
      </c>
      <c r="L46" s="37">
        <f t="shared" si="14"/>
        <v>15.790206406784614</v>
      </c>
      <c r="M46" s="37">
        <f t="shared" si="14"/>
        <v>-9.0120444465320428</v>
      </c>
      <c r="N46" s="37">
        <f t="shared" si="14"/>
        <v>-13.929052189155424</v>
      </c>
      <c r="O46" s="37">
        <f t="shared" si="14"/>
        <v>-10.716942413748878</v>
      </c>
      <c r="P46" s="37">
        <f t="shared" si="14"/>
        <v>18.056522667334129</v>
      </c>
      <c r="Q46" s="37">
        <f t="shared" si="14"/>
        <v>14.591703403387513</v>
      </c>
      <c r="R46" s="37">
        <f t="shared" si="14"/>
        <v>3.1936801693832453</v>
      </c>
      <c r="S46" s="22"/>
    </row>
    <row r="47" spans="2:19" ht="13.5" customHeight="1" x14ac:dyDescent="0.2">
      <c r="B47" s="12" t="s">
        <v>60</v>
      </c>
      <c r="C47" s="24"/>
      <c r="D47" s="25">
        <v>2023</v>
      </c>
      <c r="E47" s="76">
        <f t="shared" ref="E47:G48" si="15">E41+E44</f>
        <v>78436.382000000012</v>
      </c>
      <c r="F47" s="77">
        <f t="shared" si="15"/>
        <v>216525</v>
      </c>
      <c r="G47" s="44">
        <f t="shared" si="15"/>
        <v>22929.662999999997</v>
      </c>
      <c r="H47" s="28">
        <f t="shared" ref="H47:R47" si="16">H41+H44</f>
        <v>463876</v>
      </c>
      <c r="I47" s="28">
        <f t="shared" si="16"/>
        <v>14729.159</v>
      </c>
      <c r="J47" s="28">
        <f t="shared" si="16"/>
        <v>2351089.1150000002</v>
      </c>
      <c r="K47" s="28">
        <f t="shared" si="16"/>
        <v>625723.42599999986</v>
      </c>
      <c r="L47" s="28">
        <f t="shared" si="16"/>
        <v>774208.37199999986</v>
      </c>
      <c r="M47" s="28">
        <f t="shared" si="16"/>
        <v>207745.70200000002</v>
      </c>
      <c r="N47" s="28">
        <f t="shared" si="16"/>
        <v>459831</v>
      </c>
      <c r="O47" s="28">
        <f t="shared" si="16"/>
        <v>39160.942999999999</v>
      </c>
      <c r="P47" s="28">
        <f t="shared" si="16"/>
        <v>590920.53</v>
      </c>
      <c r="Q47" s="28">
        <f t="shared" si="16"/>
        <v>81889</v>
      </c>
      <c r="R47" s="29">
        <f t="shared" si="16"/>
        <v>35317.781999999999</v>
      </c>
      <c r="S47" s="22"/>
    </row>
    <row r="48" spans="2:19" ht="13.5" customHeight="1" x14ac:dyDescent="0.2">
      <c r="B48" s="12"/>
      <c r="C48" s="12"/>
      <c r="D48" s="30">
        <v>2024</v>
      </c>
      <c r="E48" s="76">
        <f t="shared" si="15"/>
        <v>51265.45900000001</v>
      </c>
      <c r="F48" s="70">
        <f t="shared" si="15"/>
        <v>200836</v>
      </c>
      <c r="G48" s="44">
        <f t="shared" si="15"/>
        <v>24135.822999999997</v>
      </c>
      <c r="H48" s="28">
        <f t="shared" ref="H48:R48" si="17">H42+H45</f>
        <v>455978.72</v>
      </c>
      <c r="I48" s="28">
        <f t="shared" si="17"/>
        <v>14870.759</v>
      </c>
      <c r="J48" s="28">
        <f t="shared" si="17"/>
        <v>1993536.1160000002</v>
      </c>
      <c r="K48" s="28">
        <f t="shared" si="17"/>
        <v>562248.62600000005</v>
      </c>
      <c r="L48" s="28">
        <f t="shared" si="17"/>
        <v>771381.397</v>
      </c>
      <c r="M48" s="28">
        <f t="shared" si="17"/>
        <v>189023.56700000001</v>
      </c>
      <c r="N48" s="28">
        <f t="shared" si="17"/>
        <v>448819</v>
      </c>
      <c r="O48" s="28">
        <f t="shared" si="17"/>
        <v>34958.565999999999</v>
      </c>
      <c r="P48" s="28">
        <f t="shared" si="17"/>
        <v>696878.50000000012</v>
      </c>
      <c r="Q48" s="28">
        <f t="shared" si="17"/>
        <v>93838</v>
      </c>
      <c r="R48" s="29">
        <f t="shared" si="17"/>
        <v>36445.719000000005</v>
      </c>
      <c r="S48" s="22"/>
    </row>
    <row r="49" spans="2:19" ht="13.5" customHeight="1" x14ac:dyDescent="0.2">
      <c r="B49" s="34"/>
      <c r="C49" s="34"/>
      <c r="D49" s="35" t="s">
        <v>68</v>
      </c>
      <c r="E49" s="71">
        <f>100*(E48-E47)/E47</f>
        <v>-34.640714305256964</v>
      </c>
      <c r="F49" s="37">
        <f>100*(F48-F47)/F47</f>
        <v>-7.2458145710656972</v>
      </c>
      <c r="G49" s="37">
        <f>100*(G48-G47)/G47</f>
        <v>5.2602604756990976</v>
      </c>
      <c r="H49" s="37">
        <f>100*(H48-H47)/H47</f>
        <v>-1.7024549664134441</v>
      </c>
      <c r="I49" s="37">
        <f>100*(I48-I47)/I47</f>
        <v>0.9613583504665838</v>
      </c>
      <c r="J49" s="37">
        <f t="shared" ref="J49:R49" si="18">100*(J48-J47)/J47</f>
        <v>-15.207973050396264</v>
      </c>
      <c r="K49" s="37">
        <f t="shared" si="18"/>
        <v>-10.144226244775409</v>
      </c>
      <c r="L49" s="37">
        <f t="shared" si="18"/>
        <v>-0.36514394602799011</v>
      </c>
      <c r="M49" s="37">
        <f t="shared" si="18"/>
        <v>-9.0120444465320428</v>
      </c>
      <c r="N49" s="37">
        <f t="shared" si="18"/>
        <v>-2.3947928695542493</v>
      </c>
      <c r="O49" s="37">
        <f t="shared" si="18"/>
        <v>-10.731041384779729</v>
      </c>
      <c r="P49" s="37">
        <f t="shared" si="18"/>
        <v>17.931001652624946</v>
      </c>
      <c r="Q49" s="37">
        <f t="shared" si="18"/>
        <v>14.591703403387513</v>
      </c>
      <c r="R49" s="37">
        <f t="shared" si="18"/>
        <v>3.1936801693832453</v>
      </c>
      <c r="S49" s="22"/>
    </row>
    <row r="50" spans="2:19" ht="13.5" customHeight="1" x14ac:dyDescent="0.2">
      <c r="B50" s="12" t="s">
        <v>61</v>
      </c>
      <c r="C50" s="24"/>
      <c r="D50" s="25">
        <v>2023</v>
      </c>
      <c r="E50" s="78">
        <v>23702.63800000001</v>
      </c>
      <c r="F50" s="79">
        <v>-2351</v>
      </c>
      <c r="G50" s="44">
        <v>0</v>
      </c>
      <c r="H50" s="28">
        <v>52997</v>
      </c>
      <c r="I50" s="28">
        <v>-1050.653</v>
      </c>
      <c r="J50" s="28">
        <v>32107.47399999998</v>
      </c>
      <c r="K50" s="28">
        <v>25991.466</v>
      </c>
      <c r="L50" s="28">
        <v>9813.0299999999916</v>
      </c>
      <c r="M50" s="28">
        <v>-4314.2759999999998</v>
      </c>
      <c r="N50" s="28">
        <v>6804</v>
      </c>
      <c r="O50" s="28">
        <v>0</v>
      </c>
      <c r="P50" s="28">
        <v>11466.091000000002</v>
      </c>
      <c r="Q50" s="28">
        <v>2163</v>
      </c>
      <c r="R50" s="29">
        <v>796.58699999999999</v>
      </c>
      <c r="S50" s="22"/>
    </row>
    <row r="51" spans="2:19" ht="13.5" customHeight="1" x14ac:dyDescent="0.2">
      <c r="B51" s="34"/>
      <c r="C51" s="47"/>
      <c r="D51" s="48">
        <v>2024</v>
      </c>
      <c r="E51" s="80">
        <v>-5659.2870000000003</v>
      </c>
      <c r="F51" s="81">
        <v>-513</v>
      </c>
      <c r="G51" s="82">
        <v>0</v>
      </c>
      <c r="H51" s="51">
        <v>-52420</v>
      </c>
      <c r="I51" s="51">
        <v>295.58000000000015</v>
      </c>
      <c r="J51" s="51">
        <v>-129598.53899999999</v>
      </c>
      <c r="K51" s="51">
        <v>-40296.78</v>
      </c>
      <c r="L51" s="51">
        <v>-25085.031999999999</v>
      </c>
      <c r="M51" s="51">
        <v>-1616.7680000000005</v>
      </c>
      <c r="N51" s="51">
        <v>-21061</v>
      </c>
      <c r="O51" s="51">
        <v>0</v>
      </c>
      <c r="P51" s="51">
        <v>-12957.654999999997</v>
      </c>
      <c r="Q51" s="51">
        <v>366</v>
      </c>
      <c r="R51" s="83">
        <v>-334.91299999999995</v>
      </c>
      <c r="S51" s="22"/>
    </row>
    <row r="52" spans="2:19" ht="13.5" customHeight="1" x14ac:dyDescent="0.2">
      <c r="B52" s="12" t="s">
        <v>12</v>
      </c>
      <c r="C52" s="24"/>
      <c r="D52" s="25">
        <v>2023</v>
      </c>
      <c r="E52" s="73">
        <v>24417.65</v>
      </c>
      <c r="F52" s="77">
        <v>156739</v>
      </c>
      <c r="G52" s="44">
        <v>0</v>
      </c>
      <c r="H52" s="28">
        <v>83130.089000000007</v>
      </c>
      <c r="I52" s="28">
        <v>0</v>
      </c>
      <c r="J52" s="28">
        <v>1274266.753</v>
      </c>
      <c r="K52" s="28">
        <v>324857.696</v>
      </c>
      <c r="L52" s="28">
        <v>31871.697</v>
      </c>
      <c r="M52" s="28">
        <v>36223.808000000005</v>
      </c>
      <c r="N52" s="28">
        <v>85171</v>
      </c>
      <c r="O52" s="28">
        <v>7300</v>
      </c>
      <c r="P52" s="28">
        <v>411529.8</v>
      </c>
      <c r="Q52" s="28">
        <v>18595.060000000001</v>
      </c>
      <c r="R52" s="29">
        <v>351.71899999999999</v>
      </c>
      <c r="S52" s="22"/>
    </row>
    <row r="53" spans="2:19" ht="13.5" customHeight="1" x14ac:dyDescent="0.2">
      <c r="B53" s="12" t="s">
        <v>13</v>
      </c>
      <c r="C53" s="12"/>
      <c r="D53" s="30">
        <v>2024</v>
      </c>
      <c r="E53" s="74">
        <v>24886.640999999996</v>
      </c>
      <c r="F53" s="70">
        <v>133935</v>
      </c>
      <c r="G53" s="75">
        <v>0</v>
      </c>
      <c r="H53" s="40">
        <v>178875</v>
      </c>
      <c r="I53" s="40">
        <v>0</v>
      </c>
      <c r="J53" s="40">
        <v>1059024.2609999999</v>
      </c>
      <c r="K53" s="40">
        <v>331060.99699999992</v>
      </c>
      <c r="L53" s="40">
        <v>5836.223</v>
      </c>
      <c r="M53" s="40">
        <v>44176.588999999993</v>
      </c>
      <c r="N53" s="40">
        <v>88418</v>
      </c>
      <c r="O53" s="40">
        <v>722.08900000000006</v>
      </c>
      <c r="P53" s="40">
        <v>536056.08199999994</v>
      </c>
      <c r="Q53" s="40">
        <v>26526</v>
      </c>
      <c r="R53" s="41">
        <v>854.56200000000001</v>
      </c>
      <c r="S53" s="22"/>
    </row>
    <row r="54" spans="2:19" ht="13.5" customHeight="1" x14ac:dyDescent="0.2">
      <c r="B54" s="34"/>
      <c r="C54" s="34"/>
      <c r="D54" s="35" t="s">
        <v>68</v>
      </c>
      <c r="E54" s="71">
        <f>100*(E53-E52)/E52</f>
        <v>1.9207048999391607</v>
      </c>
      <c r="F54" s="37">
        <f>100*(F53-F52)/F52</f>
        <v>-14.549027363961745</v>
      </c>
      <c r="G54" s="37" t="s">
        <v>45</v>
      </c>
      <c r="H54" s="37">
        <f>100*(H53-H52)/H52</f>
        <v>115.17479669725843</v>
      </c>
      <c r="I54" s="37" t="s">
        <v>45</v>
      </c>
      <c r="J54" s="37">
        <f t="shared" ref="J54:Q54" si="19">100*(J53-J52)/J52</f>
        <v>-16.891478294733481</v>
      </c>
      <c r="K54" s="37">
        <f t="shared" si="19"/>
        <v>1.9095441100462398</v>
      </c>
      <c r="L54" s="37">
        <f t="shared" si="19"/>
        <v>-81.688383269958933</v>
      </c>
      <c r="M54" s="37">
        <f t="shared" si="19"/>
        <v>21.954569215914535</v>
      </c>
      <c r="N54" s="37">
        <f t="shared" si="19"/>
        <v>3.8123304880769275</v>
      </c>
      <c r="O54" s="37">
        <f t="shared" si="19"/>
        <v>-90.108369863013692</v>
      </c>
      <c r="P54" s="37">
        <f t="shared" si="19"/>
        <v>30.259359589512098</v>
      </c>
      <c r="Q54" s="37">
        <f t="shared" si="19"/>
        <v>42.650790048539761</v>
      </c>
      <c r="R54" s="37">
        <f t="shared" ref="R54" si="20">100*(R53-R52)/R52</f>
        <v>142.96725510990308</v>
      </c>
      <c r="S54" s="22"/>
    </row>
    <row r="55" spans="2:19" ht="13.5" customHeight="1" x14ac:dyDescent="0.2">
      <c r="B55" s="12" t="s">
        <v>53</v>
      </c>
      <c r="C55" s="24"/>
      <c r="D55" s="25">
        <v>2023</v>
      </c>
      <c r="E55" s="84">
        <v>30316.093999999997</v>
      </c>
      <c r="F55" s="70">
        <v>62137</v>
      </c>
      <c r="G55" s="44">
        <v>23098.643</v>
      </c>
      <c r="H55" s="28">
        <v>327883.46799999999</v>
      </c>
      <c r="I55" s="28">
        <v>15684.832</v>
      </c>
      <c r="J55" s="28">
        <v>1047824.2910000001</v>
      </c>
      <c r="K55" s="28">
        <v>275313.41199999989</v>
      </c>
      <c r="L55" s="28">
        <v>732540.04499999993</v>
      </c>
      <c r="M55" s="28">
        <v>175836.16899999999</v>
      </c>
      <c r="N55" s="28">
        <v>367856</v>
      </c>
      <c r="O55" s="28">
        <v>31860.942999999999</v>
      </c>
      <c r="P55" s="28">
        <v>167924.639</v>
      </c>
      <c r="Q55" s="28">
        <v>61558.94</v>
      </c>
      <c r="R55" s="29">
        <v>32484.188000000002</v>
      </c>
      <c r="S55" s="22"/>
    </row>
    <row r="56" spans="2:19" ht="13.5" customHeight="1" x14ac:dyDescent="0.2">
      <c r="B56" s="12" t="s">
        <v>54</v>
      </c>
      <c r="C56" s="24"/>
      <c r="D56" s="30">
        <v>2024</v>
      </c>
      <c r="E56" s="84">
        <v>32038.106</v>
      </c>
      <c r="F56" s="70">
        <v>67874</v>
      </c>
      <c r="G56" s="44">
        <v>24289.411</v>
      </c>
      <c r="H56" s="28">
        <v>330154.46299999999</v>
      </c>
      <c r="I56" s="28">
        <v>14575.179000000002</v>
      </c>
      <c r="J56" s="28">
        <v>1058282.8019999999</v>
      </c>
      <c r="K56" s="28">
        <v>272554.32799999998</v>
      </c>
      <c r="L56" s="28">
        <v>790634.304</v>
      </c>
      <c r="M56" s="28">
        <v>146463.74599999998</v>
      </c>
      <c r="N56" s="28">
        <v>381462</v>
      </c>
      <c r="O56" s="28">
        <v>34236.476999999999</v>
      </c>
      <c r="P56" s="28">
        <v>173780.073</v>
      </c>
      <c r="Q56" s="28">
        <v>67409</v>
      </c>
      <c r="R56" s="29">
        <v>35178.222999999998</v>
      </c>
      <c r="S56" s="22"/>
    </row>
    <row r="57" spans="2:19" ht="13.5" customHeight="1" x14ac:dyDescent="0.2">
      <c r="B57" s="56"/>
      <c r="C57" s="47"/>
      <c r="D57" s="35" t="s">
        <v>68</v>
      </c>
      <c r="E57" s="57">
        <f t="shared" ref="E57:R57" si="21">100*(E56-E55)/E55</f>
        <v>5.6801908583605876</v>
      </c>
      <c r="F57" s="37">
        <f t="shared" si="21"/>
        <v>9.2328242432045311</v>
      </c>
      <c r="G57" s="37">
        <f t="shared" si="21"/>
        <v>5.1551426635755186</v>
      </c>
      <c r="H57" s="37">
        <f t="shared" si="21"/>
        <v>0.69262259968532336</v>
      </c>
      <c r="I57" s="37">
        <f t="shared" si="21"/>
        <v>-7.0746884633510794</v>
      </c>
      <c r="J57" s="37">
        <f t="shared" si="21"/>
        <v>0.99811686843207792</v>
      </c>
      <c r="K57" s="37">
        <f t="shared" si="21"/>
        <v>-1.0021611297309105</v>
      </c>
      <c r="L57" s="37">
        <f t="shared" si="21"/>
        <v>7.9305233067497465</v>
      </c>
      <c r="M57" s="37">
        <f t="shared" si="21"/>
        <v>-16.704426152505636</v>
      </c>
      <c r="N57" s="37">
        <f t="shared" si="21"/>
        <v>3.6987299378017484</v>
      </c>
      <c r="O57" s="37">
        <f t="shared" si="21"/>
        <v>7.4559437867234495</v>
      </c>
      <c r="P57" s="37">
        <f t="shared" si="21"/>
        <v>3.4869415440577534</v>
      </c>
      <c r="Q57" s="37">
        <f t="shared" si="21"/>
        <v>9.5031850775858029</v>
      </c>
      <c r="R57" s="37">
        <f t="shared" si="21"/>
        <v>8.2933733790729089</v>
      </c>
      <c r="S57" s="22"/>
    </row>
    <row r="58" spans="2:19" ht="13.5" customHeight="1" x14ac:dyDescent="0.2">
      <c r="B58" s="12" t="s">
        <v>2</v>
      </c>
      <c r="C58" s="24"/>
      <c r="D58" s="25">
        <v>2023</v>
      </c>
      <c r="E58" s="85">
        <f>(E44-E52)/E55*100</f>
        <v>178.18499969026357</v>
      </c>
      <c r="F58" s="77">
        <f t="shared" ref="F58:H59" si="22">(F44-F52)/F55*100</f>
        <v>96.216424996378976</v>
      </c>
      <c r="G58" s="44">
        <f t="shared" si="22"/>
        <v>99.268441873403546</v>
      </c>
      <c r="H58" s="28">
        <f t="shared" si="22"/>
        <v>98.815262927498367</v>
      </c>
      <c r="I58" s="28">
        <f t="shared" ref="I58" si="23">(I44-I52)/I55*100</f>
        <v>93.907024314956004</v>
      </c>
      <c r="J58" s="28">
        <f t="shared" ref="J58:R58" si="24">(J44-J52)/J55*100</f>
        <v>65.148016023614005</v>
      </c>
      <c r="K58" s="28">
        <f t="shared" si="24"/>
        <v>101.25008439472612</v>
      </c>
      <c r="L58" s="28">
        <f t="shared" si="24"/>
        <v>86.591458901062524</v>
      </c>
      <c r="M58" s="28">
        <f t="shared" si="24"/>
        <v>97.546423455119765</v>
      </c>
      <c r="N58" s="28">
        <f t="shared" si="24"/>
        <v>4.9171414901483192</v>
      </c>
      <c r="O58" s="28">
        <f t="shared" si="24"/>
        <v>99.447778428905892</v>
      </c>
      <c r="P58" s="28">
        <f t="shared" si="24"/>
        <v>105.66838497118938</v>
      </c>
      <c r="Q58" s="28">
        <f t="shared" si="24"/>
        <v>102.81843709459584</v>
      </c>
      <c r="R58" s="29">
        <f t="shared" si="24"/>
        <v>107.64025562221227</v>
      </c>
      <c r="S58" s="22"/>
    </row>
    <row r="59" spans="2:19" ht="13.5" customHeight="1" x14ac:dyDescent="0.2">
      <c r="B59" s="34" t="s">
        <v>62</v>
      </c>
      <c r="C59" s="47"/>
      <c r="D59" s="48">
        <v>2024</v>
      </c>
      <c r="E59" s="86">
        <f>(E45-E53)/E56*100</f>
        <v>82.335759798035539</v>
      </c>
      <c r="F59" s="87">
        <f t="shared" si="22"/>
        <v>98.566461384329784</v>
      </c>
      <c r="G59" s="82">
        <f t="shared" si="22"/>
        <v>99.367675074541722</v>
      </c>
      <c r="H59" s="51">
        <f t="shared" si="22"/>
        <v>65.648883868033607</v>
      </c>
      <c r="I59" s="51">
        <f t="shared" ref="I59" si="25">(I45-I53)/I56*100</f>
        <v>102.02796823284297</v>
      </c>
      <c r="J59" s="51">
        <f>(J45-J53)/J56*100</f>
        <v>57.817216328532965</v>
      </c>
      <c r="K59" s="51">
        <f>(K45-K53)/K56*100</f>
        <v>76.952173733230964</v>
      </c>
      <c r="L59" s="51">
        <f>(L45-L53)/L56*100</f>
        <v>96.826708647339444</v>
      </c>
      <c r="M59" s="51">
        <f>(M45-M53)/M56*100</f>
        <v>98.896130923757767</v>
      </c>
      <c r="N59" s="51">
        <f t="shared" ref="N59:R59" si="26">(N45-N53)/N56*100</f>
        <v>0.12006438387047727</v>
      </c>
      <c r="O59" s="51">
        <f t="shared" si="26"/>
        <v>99.557296739381215</v>
      </c>
      <c r="P59" s="51">
        <f t="shared" si="26"/>
        <v>91.647461213806793</v>
      </c>
      <c r="Q59" s="51">
        <f t="shared" si="26"/>
        <v>99.856102300879698</v>
      </c>
      <c r="R59" s="83">
        <f t="shared" si="26"/>
        <v>101.17383416439201</v>
      </c>
      <c r="S59" s="22"/>
    </row>
    <row r="60" spans="2:19" ht="13.5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65"/>
    </row>
    <row r="61" spans="2:19" ht="12.75" customHeight="1" x14ac:dyDescent="0.2">
      <c r="B61" s="59" t="s">
        <v>63</v>
      </c>
      <c r="C61" s="60" t="s">
        <v>4</v>
      </c>
      <c r="D61" s="4"/>
      <c r="E61" s="4"/>
      <c r="F61" s="4"/>
      <c r="G61" s="4"/>
      <c r="H61" s="4"/>
      <c r="I61" s="4"/>
      <c r="J61" s="4"/>
      <c r="K61" s="88"/>
      <c r="L61" s="4"/>
      <c r="M61" s="4"/>
      <c r="N61" s="4"/>
      <c r="O61" s="4"/>
      <c r="P61" s="4"/>
      <c r="Q61" s="4"/>
      <c r="R61" s="4"/>
      <c r="S61" s="65"/>
    </row>
    <row r="62" spans="2:19" ht="12.75" customHeight="1" x14ac:dyDescent="0.2">
      <c r="B62" s="59" t="s">
        <v>64</v>
      </c>
      <c r="C62" s="60" t="s">
        <v>5</v>
      </c>
      <c r="D62" s="4"/>
      <c r="F62" s="4"/>
      <c r="G62" s="4"/>
      <c r="H62" s="4"/>
      <c r="I62" s="4"/>
      <c r="J62" s="4"/>
      <c r="K62" s="88"/>
      <c r="L62" s="4"/>
      <c r="M62" s="4"/>
      <c r="N62" s="4"/>
      <c r="O62" s="4"/>
      <c r="P62" s="4"/>
      <c r="Q62" s="4"/>
      <c r="R62" s="4"/>
      <c r="S62" s="65"/>
    </row>
    <row r="63" spans="2:19" ht="12.75" customHeight="1" x14ac:dyDescent="0.2">
      <c r="B63" s="59"/>
      <c r="C63" s="60" t="s">
        <v>6</v>
      </c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65"/>
    </row>
    <row r="64" spans="2:19" ht="12.75" customHeight="1" x14ac:dyDescent="0.2">
      <c r="B64" s="59" t="s">
        <v>65</v>
      </c>
      <c r="C64" s="63" t="s">
        <v>3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65"/>
    </row>
    <row r="65" spans="2:19" ht="11.25" customHeight="1" x14ac:dyDescent="0.2">
      <c r="B65" s="11" t="s">
        <v>66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65"/>
    </row>
    <row r="66" spans="2:19" ht="14.45" customHeight="1" x14ac:dyDescent="0.2"/>
    <row r="67" spans="2:19" ht="12.75" customHeight="1" x14ac:dyDescent="0.2">
      <c r="B67" s="4" t="s">
        <v>47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65"/>
    </row>
    <row r="68" spans="2:19" ht="12.75" customHeight="1" x14ac:dyDescent="0.2">
      <c r="B68" s="4" t="s">
        <v>48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65"/>
    </row>
    <row r="69" spans="2:19" ht="12.75" customHeight="1" x14ac:dyDescent="0.2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65"/>
    </row>
    <row r="70" spans="2:19" ht="12.75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65"/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scale="24" orientation="landscape" r:id="rId1"/>
  <headerFooter alignWithMargins="0"/>
  <ignoredErrors>
    <ignoredError sqref="B29 B26:B27 B64 B61:B6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  <pageSetUpPr fitToPage="1"/>
  </sheetPr>
  <dimension ref="A3:F46"/>
  <sheetViews>
    <sheetView showGridLines="0" zoomScaleNormal="100" workbookViewId="0"/>
  </sheetViews>
  <sheetFormatPr defaultColWidth="9.140625" defaultRowHeight="12.75" x14ac:dyDescent="0.2"/>
  <cols>
    <col min="1" max="1" width="9.140625" style="89"/>
    <col min="2" max="3" width="11.42578125" style="4" bestFit="1" customWidth="1"/>
    <col min="4" max="16384" width="9.140625" style="4"/>
  </cols>
  <sheetData>
    <row r="3" spans="1:6" x14ac:dyDescent="0.2">
      <c r="F3" s="7" t="s">
        <v>71</v>
      </c>
    </row>
    <row r="4" spans="1:6" x14ac:dyDescent="0.2">
      <c r="F4" s="8" t="s">
        <v>49</v>
      </c>
    </row>
    <row r="5" spans="1:6" x14ac:dyDescent="0.2">
      <c r="B5" s="90">
        <v>2023</v>
      </c>
      <c r="C5" s="90">
        <v>2024</v>
      </c>
    </row>
    <row r="6" spans="1:6" x14ac:dyDescent="0.2">
      <c r="A6" s="89" t="s">
        <v>27</v>
      </c>
      <c r="B6" s="6">
        <v>2956781.8289999999</v>
      </c>
      <c r="C6" s="6">
        <v>3016961.5780000002</v>
      </c>
    </row>
    <row r="7" spans="1:6" x14ac:dyDescent="0.2">
      <c r="A7" s="89" t="s">
        <v>24</v>
      </c>
      <c r="B7" s="6">
        <v>2351303.4</v>
      </c>
      <c r="C7" s="6">
        <v>2357156.9500000002</v>
      </c>
    </row>
    <row r="8" spans="1:6" x14ac:dyDescent="0.2">
      <c r="A8" s="89" t="s">
        <v>37</v>
      </c>
      <c r="B8" s="6">
        <v>1367859.0829999999</v>
      </c>
      <c r="C8" s="6">
        <v>1309177.611</v>
      </c>
    </row>
    <row r="9" spans="1:6" x14ac:dyDescent="0.2">
      <c r="A9" s="89" t="s">
        <v>35</v>
      </c>
      <c r="B9" s="6">
        <v>1173480.0720000002</v>
      </c>
      <c r="C9" s="6">
        <v>1120882.5270000002</v>
      </c>
    </row>
    <row r="10" spans="1:6" x14ac:dyDescent="0.2">
      <c r="A10" s="89" t="s">
        <v>20</v>
      </c>
      <c r="B10" s="6">
        <v>1047824.2910000001</v>
      </c>
      <c r="C10" s="6">
        <v>1058282.8019999999</v>
      </c>
    </row>
    <row r="11" spans="1:6" x14ac:dyDescent="0.2">
      <c r="A11" s="89" t="s">
        <v>23</v>
      </c>
      <c r="B11" s="6">
        <v>732540.04499999993</v>
      </c>
      <c r="C11" s="6">
        <v>790634.304</v>
      </c>
    </row>
    <row r="12" spans="1:6" x14ac:dyDescent="0.2">
      <c r="A12" s="89" t="s">
        <v>36</v>
      </c>
      <c r="B12" s="6">
        <v>570320.89999999991</v>
      </c>
      <c r="C12" s="6">
        <v>549207.6</v>
      </c>
    </row>
    <row r="13" spans="1:6" x14ac:dyDescent="0.2">
      <c r="A13" s="89" t="s">
        <v>19</v>
      </c>
      <c r="B13" s="6">
        <v>367856</v>
      </c>
      <c r="C13" s="6">
        <v>381462</v>
      </c>
    </row>
    <row r="14" spans="1:6" x14ac:dyDescent="0.2">
      <c r="A14" s="89" t="s">
        <v>39</v>
      </c>
      <c r="B14" s="6">
        <v>327883.46799999999</v>
      </c>
      <c r="C14" s="6">
        <v>330154.46299999999</v>
      </c>
    </row>
    <row r="15" spans="1:6" x14ac:dyDescent="0.2">
      <c r="A15" s="89" t="s">
        <v>40</v>
      </c>
      <c r="B15" s="6">
        <v>275313.41199999989</v>
      </c>
      <c r="C15" s="6">
        <v>272554.32799999998</v>
      </c>
    </row>
    <row r="16" spans="1:6" x14ac:dyDescent="0.2">
      <c r="A16" s="89" t="s">
        <v>38</v>
      </c>
      <c r="B16" s="6">
        <v>267900.44600000005</v>
      </c>
      <c r="C16" s="6">
        <v>267553.005</v>
      </c>
    </row>
    <row r="17" spans="1:3" x14ac:dyDescent="0.2">
      <c r="A17" s="89" t="s">
        <v>25</v>
      </c>
      <c r="B17" s="6">
        <v>186294.53100000002</v>
      </c>
      <c r="C17" s="6">
        <v>244531.80499999999</v>
      </c>
    </row>
    <row r="18" spans="1:3" x14ac:dyDescent="0.2">
      <c r="A18" s="89" t="s">
        <v>21</v>
      </c>
      <c r="B18" s="6">
        <v>192624.28999999998</v>
      </c>
      <c r="C18" s="6">
        <v>198077.36900000004</v>
      </c>
    </row>
    <row r="19" spans="1:3" x14ac:dyDescent="0.2">
      <c r="A19" s="89" t="s">
        <v>42</v>
      </c>
      <c r="B19" s="6">
        <v>167924.639</v>
      </c>
      <c r="C19" s="6">
        <v>173780.073</v>
      </c>
    </row>
    <row r="20" spans="1:3" x14ac:dyDescent="0.2">
      <c r="A20" s="89" t="s">
        <v>28</v>
      </c>
      <c r="B20" s="6">
        <v>175836.16899999999</v>
      </c>
      <c r="C20" s="6">
        <v>146463.74599999998</v>
      </c>
    </row>
    <row r="21" spans="1:3" x14ac:dyDescent="0.2">
      <c r="A21" s="89" t="s">
        <v>34</v>
      </c>
      <c r="B21" s="6">
        <v>101070.07900000001</v>
      </c>
      <c r="C21" s="6">
        <v>108517.62900000002</v>
      </c>
    </row>
    <row r="22" spans="1:3" x14ac:dyDescent="0.2">
      <c r="A22" s="89" t="s">
        <v>22</v>
      </c>
      <c r="B22" s="6">
        <v>101243.50199999999</v>
      </c>
      <c r="C22" s="6">
        <v>95784.668999999994</v>
      </c>
    </row>
    <row r="23" spans="1:3" x14ac:dyDescent="0.2">
      <c r="A23" s="89" t="s">
        <v>16</v>
      </c>
      <c r="B23" s="6">
        <v>91012.87999999999</v>
      </c>
      <c r="C23" s="6">
        <v>91783.294999999984</v>
      </c>
    </row>
    <row r="24" spans="1:3" x14ac:dyDescent="0.2">
      <c r="A24" s="89" t="s">
        <v>29</v>
      </c>
      <c r="B24" s="6">
        <v>62137</v>
      </c>
      <c r="C24" s="6">
        <v>67874</v>
      </c>
    </row>
    <row r="25" spans="1:3" x14ac:dyDescent="0.2">
      <c r="A25" s="89" t="s">
        <v>33</v>
      </c>
      <c r="B25" s="6">
        <v>61558.94</v>
      </c>
      <c r="C25" s="6">
        <v>67409</v>
      </c>
    </row>
    <row r="26" spans="1:3" x14ac:dyDescent="0.2">
      <c r="A26" s="89" t="s">
        <v>32</v>
      </c>
      <c r="B26" s="6">
        <v>32484.188000000002</v>
      </c>
      <c r="C26" s="6">
        <v>35178.222999999998</v>
      </c>
    </row>
    <row r="27" spans="1:3" x14ac:dyDescent="0.2">
      <c r="A27" s="89" t="s">
        <v>26</v>
      </c>
      <c r="B27" s="6">
        <v>31860.942999999999</v>
      </c>
      <c r="C27" s="6">
        <v>34236.476999999999</v>
      </c>
    </row>
    <row r="28" spans="1:3" x14ac:dyDescent="0.2">
      <c r="A28" s="89" t="s">
        <v>41</v>
      </c>
      <c r="B28" s="6">
        <v>30316.093999999997</v>
      </c>
      <c r="C28" s="6">
        <v>32038.106</v>
      </c>
    </row>
    <row r="29" spans="1:3" x14ac:dyDescent="0.2">
      <c r="A29" s="89" t="s">
        <v>31</v>
      </c>
      <c r="B29" s="6">
        <v>23098.643</v>
      </c>
      <c r="C29" s="6">
        <v>24289.411</v>
      </c>
    </row>
    <row r="30" spans="1:3" x14ac:dyDescent="0.2">
      <c r="A30" s="89" t="s">
        <v>18</v>
      </c>
      <c r="B30" s="6">
        <v>15684.832</v>
      </c>
      <c r="C30" s="6">
        <v>14575.179000000002</v>
      </c>
    </row>
    <row r="31" spans="1:3" x14ac:dyDescent="0.2">
      <c r="A31" s="89" t="s">
        <v>30</v>
      </c>
      <c r="B31" s="6">
        <v>12518.5</v>
      </c>
      <c r="C31" s="6">
        <v>13544.6</v>
      </c>
    </row>
    <row r="32" spans="1:3" x14ac:dyDescent="0.2">
      <c r="A32" s="89" t="s">
        <v>17</v>
      </c>
      <c r="B32" s="6">
        <v>0</v>
      </c>
      <c r="C32" s="6">
        <v>0</v>
      </c>
    </row>
    <row r="33" spans="2:6" ht="15" customHeight="1" x14ac:dyDescent="0.2">
      <c r="F33" s="91"/>
    </row>
    <row r="34" spans="2:6" x14ac:dyDescent="0.2">
      <c r="B34" s="92"/>
      <c r="C34" s="92"/>
    </row>
    <row r="35" spans="2:6" ht="15" customHeight="1" x14ac:dyDescent="0.2"/>
    <row r="43" spans="2:6" ht="15" customHeight="1" x14ac:dyDescent="0.2">
      <c r="F43" s="11" t="s">
        <v>67</v>
      </c>
    </row>
    <row r="45" spans="2:6" x14ac:dyDescent="0.2">
      <c r="F45" s="4" t="s">
        <v>47</v>
      </c>
    </row>
    <row r="46" spans="2:6" x14ac:dyDescent="0.2">
      <c r="F46" s="4" t="s">
        <v>50</v>
      </c>
    </row>
  </sheetData>
  <phoneticPr fontId="3" type="noConversion"/>
  <pageMargins left="0.75" right="0.75" top="1" bottom="1" header="0.5" footer="0.5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  <pageSetUpPr fitToPage="1"/>
  </sheetPr>
  <dimension ref="B4:G83"/>
  <sheetViews>
    <sheetView showGridLines="0" zoomScaleNormal="100" workbookViewId="0">
      <selection activeCell="A2" sqref="A2"/>
    </sheetView>
  </sheetViews>
  <sheetFormatPr defaultColWidth="9.140625" defaultRowHeight="12.75" x14ac:dyDescent="0.2"/>
  <cols>
    <col min="1" max="1" width="9.140625" style="4"/>
    <col min="2" max="2" width="9.140625" style="89"/>
    <col min="3" max="3" width="9.140625" style="4"/>
    <col min="4" max="5" width="9.85546875" style="4" bestFit="1" customWidth="1"/>
    <col min="6" max="16384" width="9.140625" style="4"/>
  </cols>
  <sheetData>
    <row r="4" spans="3:3" x14ac:dyDescent="0.2">
      <c r="C4" s="7" t="s">
        <v>72</v>
      </c>
    </row>
    <row r="5" spans="3:3" x14ac:dyDescent="0.2">
      <c r="C5" s="8" t="s">
        <v>49</v>
      </c>
    </row>
    <row r="36" spans="3:7" ht="15" customHeight="1" x14ac:dyDescent="0.2">
      <c r="G36" s="8"/>
    </row>
    <row r="38" spans="3:7" ht="15" customHeight="1" x14ac:dyDescent="0.2"/>
    <row r="47" spans="3:7" x14ac:dyDescent="0.2">
      <c r="C47" s="11" t="s">
        <v>66</v>
      </c>
    </row>
    <row r="49" spans="3:6" x14ac:dyDescent="0.2">
      <c r="C49" s="4" t="s">
        <v>47</v>
      </c>
    </row>
    <row r="50" spans="3:6" x14ac:dyDescent="0.2">
      <c r="C50" s="4" t="s">
        <v>51</v>
      </c>
    </row>
    <row r="54" spans="3:6" x14ac:dyDescent="0.2">
      <c r="C54" s="89" t="s">
        <v>7</v>
      </c>
    </row>
    <row r="55" spans="3:6" x14ac:dyDescent="0.2">
      <c r="C55" s="89"/>
      <c r="D55" s="90">
        <v>2023</v>
      </c>
      <c r="E55" s="90">
        <v>2024</v>
      </c>
      <c r="F55" s="90" t="s">
        <v>55</v>
      </c>
    </row>
    <row r="56" spans="3:6" x14ac:dyDescent="0.2">
      <c r="C56" s="89" t="s">
        <v>19</v>
      </c>
      <c r="D56" s="93">
        <v>356572</v>
      </c>
      <c r="E56" s="93">
        <v>359943</v>
      </c>
      <c r="F56" s="9">
        <f>E56/D56-1</f>
        <v>9.4539111315525837E-3</v>
      </c>
    </row>
    <row r="57" spans="3:6" x14ac:dyDescent="0.2">
      <c r="C57" s="89" t="s">
        <v>20</v>
      </c>
      <c r="D57" s="93">
        <v>394185.62500000006</v>
      </c>
      <c r="E57" s="93">
        <v>322642.19800000003</v>
      </c>
      <c r="F57" s="9">
        <f t="shared" ref="F57:F72" si="0">E57/D57-1</f>
        <v>-0.18149679354745629</v>
      </c>
    </row>
    <row r="58" spans="3:6" x14ac:dyDescent="0.2">
      <c r="C58" s="89" t="s">
        <v>27</v>
      </c>
      <c r="D58" s="93">
        <v>143531.60999999999</v>
      </c>
      <c r="E58" s="93">
        <v>136227</v>
      </c>
      <c r="F58" s="9">
        <f t="shared" si="0"/>
        <v>-5.0891995150057823E-2</v>
      </c>
    </row>
    <row r="59" spans="3:6" x14ac:dyDescent="0.2">
      <c r="C59" s="89" t="s">
        <v>24</v>
      </c>
      <c r="D59" s="93">
        <v>113804.70000000001</v>
      </c>
      <c r="E59" s="93">
        <v>112023.28200000001</v>
      </c>
      <c r="F59" s="9">
        <f t="shared" si="0"/>
        <v>-1.5653290241967155E-2</v>
      </c>
    </row>
    <row r="60" spans="3:6" x14ac:dyDescent="0.2">
      <c r="C60" s="89" t="s">
        <v>16</v>
      </c>
      <c r="D60" s="93">
        <v>55811.510999999999</v>
      </c>
      <c r="E60" s="93">
        <v>73336.108000000007</v>
      </c>
      <c r="F60" s="9">
        <f t="shared" si="0"/>
        <v>0.31399610377866338</v>
      </c>
    </row>
    <row r="61" spans="3:6" x14ac:dyDescent="0.2">
      <c r="C61" s="89" t="s">
        <v>39</v>
      </c>
      <c r="D61" s="93">
        <v>56747</v>
      </c>
      <c r="E61" s="93">
        <v>60361</v>
      </c>
      <c r="F61" s="9">
        <f t="shared" si="0"/>
        <v>6.3686186053888205E-2</v>
      </c>
    </row>
    <row r="62" spans="3:6" x14ac:dyDescent="0.2">
      <c r="C62" s="89" t="s">
        <v>21</v>
      </c>
      <c r="D62" s="93">
        <v>43399.29</v>
      </c>
      <c r="E62" s="93">
        <v>40696.369000000006</v>
      </c>
      <c r="F62" s="9">
        <f t="shared" si="0"/>
        <v>-6.2280304585627944E-2</v>
      </c>
    </row>
    <row r="63" spans="3:6" x14ac:dyDescent="0.2">
      <c r="C63" s="89" t="s">
        <v>22</v>
      </c>
      <c r="D63" s="93">
        <v>27529.491999999998</v>
      </c>
      <c r="E63" s="93">
        <v>29984.92</v>
      </c>
      <c r="F63" s="9">
        <f t="shared" si="0"/>
        <v>8.9192637481287251E-2</v>
      </c>
    </row>
    <row r="64" spans="3:6" x14ac:dyDescent="0.2">
      <c r="C64" s="89" t="s">
        <v>40</v>
      </c>
      <c r="D64" s="93">
        <v>22110.667999999998</v>
      </c>
      <c r="E64" s="93">
        <v>21451.149000000001</v>
      </c>
      <c r="F64" s="9">
        <f t="shared" si="0"/>
        <v>-2.9828090223235071E-2</v>
      </c>
    </row>
    <row r="65" spans="3:6" x14ac:dyDescent="0.2">
      <c r="C65" s="89" t="s">
        <v>38</v>
      </c>
      <c r="D65" s="93">
        <v>6304.5110000000013</v>
      </c>
      <c r="E65" s="93">
        <v>7224.0310000000009</v>
      </c>
      <c r="F65" s="9">
        <f t="shared" si="0"/>
        <v>0.14585112152235102</v>
      </c>
    </row>
    <row r="66" spans="3:6" x14ac:dyDescent="0.2">
      <c r="C66" s="89" t="s">
        <v>42</v>
      </c>
      <c r="D66" s="93">
        <v>1947.4759999999999</v>
      </c>
      <c r="E66" s="93">
        <v>1557.393</v>
      </c>
      <c r="F66" s="9">
        <f t="shared" si="0"/>
        <v>-0.20030182656936457</v>
      </c>
    </row>
    <row r="67" spans="3:6" x14ac:dyDescent="0.2">
      <c r="C67" s="89" t="s">
        <v>35</v>
      </c>
      <c r="D67" s="93">
        <v>1091.597</v>
      </c>
      <c r="E67" s="93">
        <v>903.58500000000004</v>
      </c>
      <c r="F67" s="9">
        <f t="shared" si="0"/>
        <v>-0.17223572435614976</v>
      </c>
    </row>
    <row r="68" spans="3:6" x14ac:dyDescent="0.2">
      <c r="C68" s="89" t="s">
        <v>36</v>
      </c>
      <c r="D68" s="93">
        <v>462.5</v>
      </c>
      <c r="E68" s="93">
        <v>536.4</v>
      </c>
      <c r="F68" s="9">
        <f t="shared" si="0"/>
        <v>0.15978378378378366</v>
      </c>
    </row>
    <row r="69" spans="3:6" x14ac:dyDescent="0.2">
      <c r="C69" s="89" t="s">
        <v>37</v>
      </c>
      <c r="D69" s="93">
        <v>737.23099999999988</v>
      </c>
      <c r="E69" s="93">
        <v>516.89300000000003</v>
      </c>
      <c r="F69" s="9">
        <f t="shared" si="0"/>
        <v>-0.29887240227282885</v>
      </c>
    </row>
    <row r="70" spans="3:6" x14ac:dyDescent="0.2">
      <c r="C70" s="89" t="s">
        <v>34</v>
      </c>
      <c r="D70" s="93">
        <v>374.02900000000005</v>
      </c>
      <c r="E70" s="93">
        <v>341.40600000000006</v>
      </c>
      <c r="F70" s="9">
        <f t="shared" si="0"/>
        <v>-8.7220509639626798E-2</v>
      </c>
    </row>
    <row r="71" spans="3:6" x14ac:dyDescent="0.2">
      <c r="C71" s="89" t="s">
        <v>26</v>
      </c>
      <c r="D71" s="93">
        <v>175.94299999999998</v>
      </c>
      <c r="E71" s="93">
        <v>151.566</v>
      </c>
      <c r="F71" s="9">
        <f t="shared" si="0"/>
        <v>-0.13855055330419497</v>
      </c>
    </row>
    <row r="72" spans="3:6" x14ac:dyDescent="0.2">
      <c r="C72" s="89" t="s">
        <v>25</v>
      </c>
      <c r="D72" s="93">
        <v>95.412000000000006</v>
      </c>
      <c r="E72" s="93">
        <v>91.85199999999999</v>
      </c>
      <c r="F72" s="9">
        <f t="shared" si="0"/>
        <v>-3.7311868528067893E-2</v>
      </c>
    </row>
    <row r="73" spans="3:6" x14ac:dyDescent="0.2">
      <c r="C73" s="4" t="s">
        <v>30</v>
      </c>
      <c r="D73" s="93">
        <v>0</v>
      </c>
      <c r="E73" s="93">
        <v>0</v>
      </c>
      <c r="F73" s="9"/>
    </row>
    <row r="74" spans="3:6" x14ac:dyDescent="0.2">
      <c r="C74" s="4" t="s">
        <v>17</v>
      </c>
      <c r="D74" s="93">
        <v>0</v>
      </c>
      <c r="E74" s="93">
        <v>0</v>
      </c>
      <c r="F74" s="9"/>
    </row>
    <row r="75" spans="3:6" x14ac:dyDescent="0.2">
      <c r="C75" s="4" t="s">
        <v>41</v>
      </c>
      <c r="D75" s="93">
        <v>0</v>
      </c>
      <c r="E75" s="93">
        <v>0</v>
      </c>
      <c r="F75" s="9"/>
    </row>
    <row r="76" spans="3:6" x14ac:dyDescent="0.2">
      <c r="C76" s="4" t="s">
        <v>29</v>
      </c>
      <c r="D76" s="93">
        <v>0</v>
      </c>
      <c r="E76" s="93">
        <v>0</v>
      </c>
      <c r="F76" s="9"/>
    </row>
    <row r="77" spans="3:6" x14ac:dyDescent="0.2">
      <c r="C77" s="4" t="s">
        <v>31</v>
      </c>
      <c r="D77" s="93">
        <v>0</v>
      </c>
      <c r="E77" s="93">
        <v>0</v>
      </c>
      <c r="F77" s="9"/>
    </row>
    <row r="78" spans="3:6" x14ac:dyDescent="0.2">
      <c r="C78" s="4" t="s">
        <v>18</v>
      </c>
      <c r="D78" s="93">
        <v>0</v>
      </c>
      <c r="E78" s="93">
        <v>0</v>
      </c>
      <c r="F78" s="9"/>
    </row>
    <row r="79" spans="3:6" x14ac:dyDescent="0.2">
      <c r="C79" s="4" t="s">
        <v>23</v>
      </c>
      <c r="D79" s="93">
        <v>108019.56299999999</v>
      </c>
      <c r="E79" s="93">
        <v>0</v>
      </c>
      <c r="F79" s="9"/>
    </row>
    <row r="80" spans="3:6" x14ac:dyDescent="0.2">
      <c r="C80" s="4" t="s">
        <v>28</v>
      </c>
      <c r="D80" s="93">
        <v>0</v>
      </c>
      <c r="E80" s="93">
        <v>0</v>
      </c>
      <c r="F80" s="9"/>
    </row>
    <row r="81" spans="3:6" x14ac:dyDescent="0.2">
      <c r="C81" s="4" t="s">
        <v>33</v>
      </c>
      <c r="D81" s="93">
        <v>0</v>
      </c>
      <c r="E81" s="93">
        <v>0</v>
      </c>
      <c r="F81" s="9"/>
    </row>
    <row r="82" spans="3:6" x14ac:dyDescent="0.2">
      <c r="C82" s="4" t="s">
        <v>32</v>
      </c>
      <c r="D82" s="93">
        <v>0</v>
      </c>
      <c r="E82" s="93">
        <v>0</v>
      </c>
      <c r="F82" s="9"/>
    </row>
    <row r="83" spans="3:6" x14ac:dyDescent="0.2">
      <c r="D83" s="93"/>
      <c r="E83" s="93"/>
    </row>
  </sheetData>
  <phoneticPr fontId="3" type="noConversion"/>
  <pageMargins left="0.75" right="0.75" top="1" bottom="1" header="0.5" footer="0.5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4:AJ118"/>
  <sheetViews>
    <sheetView showGridLines="0" zoomScaleNormal="100" workbookViewId="0"/>
  </sheetViews>
  <sheetFormatPr defaultColWidth="9.140625" defaultRowHeight="12.75" x14ac:dyDescent="0.2"/>
  <cols>
    <col min="1" max="1" width="18.7109375" style="95" bestFit="1" customWidth="1"/>
    <col min="2" max="2" width="12.140625" style="95" bestFit="1" customWidth="1"/>
    <col min="3" max="3" width="10.140625" style="95" customWidth="1"/>
    <col min="4" max="5" width="12.140625" style="95" bestFit="1" customWidth="1"/>
    <col min="6" max="6" width="10.140625" style="95" customWidth="1"/>
    <col min="7" max="7" width="11.42578125" style="95" bestFit="1" customWidth="1"/>
    <col min="8" max="8" width="10.85546875" style="95" bestFit="1" customWidth="1"/>
    <col min="9" max="28" width="10.140625" style="95" customWidth="1"/>
    <col min="29" max="30" width="9.140625" style="95"/>
    <col min="31" max="32" width="18.85546875" style="95" bestFit="1" customWidth="1"/>
    <col min="33" max="33" width="7" style="95" bestFit="1" customWidth="1"/>
    <col min="34" max="35" width="16.5703125" style="95" bestFit="1" customWidth="1"/>
    <col min="36" max="36" width="9.28515625" style="95" bestFit="1" customWidth="1"/>
    <col min="37" max="16384" width="9.140625" style="95"/>
  </cols>
  <sheetData>
    <row r="4" spans="3:3" x14ac:dyDescent="0.2">
      <c r="C4" s="94" t="s">
        <v>73</v>
      </c>
    </row>
    <row r="5" spans="3:3" x14ac:dyDescent="0.2">
      <c r="C5" s="8" t="s">
        <v>49</v>
      </c>
    </row>
    <row r="36" spans="3:3" ht="15" customHeight="1" x14ac:dyDescent="0.2">
      <c r="C36" s="91"/>
    </row>
    <row r="37" spans="3:3" ht="15" customHeight="1" x14ac:dyDescent="0.2"/>
    <row r="39" spans="3:3" ht="15" customHeight="1" x14ac:dyDescent="0.2"/>
    <row r="49" spans="1:36" ht="14.45" customHeight="1" x14ac:dyDescent="0.2">
      <c r="C49" s="96" t="s">
        <v>14</v>
      </c>
    </row>
    <row r="50" spans="1:36" ht="14.45" customHeight="1" x14ac:dyDescent="0.2">
      <c r="C50" s="11" t="s">
        <v>66</v>
      </c>
    </row>
    <row r="52" spans="1:36" x14ac:dyDescent="0.2">
      <c r="C52" s="95" t="s">
        <v>47</v>
      </c>
    </row>
    <row r="53" spans="1:36" x14ac:dyDescent="0.2">
      <c r="C53" s="95" t="s">
        <v>52</v>
      </c>
    </row>
    <row r="56" spans="1:36" s="97" customFormat="1" ht="12.75" customHeight="1" x14ac:dyDescent="0.2">
      <c r="B56" s="98" t="str">
        <f>B63</f>
        <v>Germany</v>
      </c>
      <c r="C56" s="98" t="str">
        <f t="shared" ref="C56:AB56" si="0">C63</f>
        <v>Italy</v>
      </c>
      <c r="D56" s="98" t="str">
        <f t="shared" si="0"/>
        <v>France</v>
      </c>
      <c r="E56" s="98" t="str">
        <f t="shared" si="0"/>
        <v>Netherlands</v>
      </c>
      <c r="F56" s="98" t="str">
        <f t="shared" si="0"/>
        <v>Belgium</v>
      </c>
      <c r="G56" s="98" t="str">
        <f t="shared" si="0"/>
        <v>Spain</v>
      </c>
      <c r="H56" s="98" t="str">
        <f t="shared" si="0"/>
        <v>Poland</v>
      </c>
      <c r="I56" s="98" t="str">
        <f t="shared" si="0"/>
        <v>Bulgaria</v>
      </c>
      <c r="J56" s="98" t="str">
        <f t="shared" si="0"/>
        <v>Slovakia</v>
      </c>
      <c r="K56" s="98" t="str">
        <f t="shared" si="0"/>
        <v>Greece</v>
      </c>
      <c r="L56" s="98" t="str">
        <f t="shared" si="0"/>
        <v>Austria</v>
      </c>
      <c r="M56" s="98" t="str">
        <f t="shared" si="0"/>
        <v>Hungary</v>
      </c>
      <c r="N56" s="98" t="str">
        <f t="shared" si="0"/>
        <v>Denmark</v>
      </c>
      <c r="O56" s="98" t="str">
        <f t="shared" si="0"/>
        <v>Czechia</v>
      </c>
      <c r="P56" s="98" t="str">
        <f t="shared" si="0"/>
        <v>Lithuania</v>
      </c>
      <c r="Q56" s="98" t="str">
        <f t="shared" si="0"/>
        <v>Portugal</v>
      </c>
      <c r="R56" s="98" t="str">
        <f t="shared" si="0"/>
        <v>Ireland</v>
      </c>
      <c r="S56" s="98" t="str">
        <f t="shared" si="0"/>
        <v>Croatia</v>
      </c>
      <c r="T56" s="98" t="str">
        <f t="shared" si="0"/>
        <v>Finland</v>
      </c>
      <c r="U56" s="98" t="str">
        <f t="shared" si="0"/>
        <v>Romania</v>
      </c>
      <c r="V56" s="98" t="str">
        <f t="shared" si="0"/>
        <v>Latvia</v>
      </c>
      <c r="W56" s="98" t="str">
        <f t="shared" si="0"/>
        <v>Estonia</v>
      </c>
      <c r="X56" s="98" t="str">
        <f t="shared" si="0"/>
        <v>Sweden</v>
      </c>
      <c r="Y56" s="98" t="str">
        <f t="shared" si="0"/>
        <v>Slovenia</v>
      </c>
      <c r="Z56" s="98" t="str">
        <f t="shared" si="0"/>
        <v>Luxembourg</v>
      </c>
      <c r="AA56" s="98" t="str">
        <f t="shared" si="0"/>
        <v>Malta</v>
      </c>
      <c r="AB56" s="98" t="str">
        <f t="shared" si="0"/>
        <v>Cyprus</v>
      </c>
    </row>
    <row r="57" spans="1:36" s="13" customFormat="1" ht="12.75" customHeight="1" x14ac:dyDescent="0.2">
      <c r="A57" s="99" t="s">
        <v>57</v>
      </c>
      <c r="B57" s="100">
        <f t="shared" ref="B57:AB57" si="1">B64</f>
        <v>3560327.5470000003</v>
      </c>
      <c r="C57" s="100">
        <f t="shared" si="1"/>
        <v>2347074.2999999998</v>
      </c>
      <c r="D57" s="100">
        <f t="shared" si="1"/>
        <v>1916927.0460000001</v>
      </c>
      <c r="E57" s="100">
        <f t="shared" si="1"/>
        <v>1956903.49</v>
      </c>
      <c r="F57" s="101">
        <f t="shared" si="1"/>
        <v>2022307.5</v>
      </c>
      <c r="G57" s="101">
        <f t="shared" si="1"/>
        <v>1427223.615</v>
      </c>
      <c r="H57" s="101">
        <f t="shared" si="1"/>
        <v>666188.80899999989</v>
      </c>
      <c r="I57" s="101">
        <f t="shared" si="1"/>
        <v>624839.60399999993</v>
      </c>
      <c r="J57" s="101">
        <f t="shared" si="1"/>
        <v>588973.054</v>
      </c>
      <c r="K57" s="101">
        <f t="shared" si="1"/>
        <v>624995.97499999998</v>
      </c>
      <c r="L57" s="101">
        <f t="shared" si="1"/>
        <v>603612.75799999991</v>
      </c>
      <c r="M57" s="101">
        <f t="shared" si="1"/>
        <v>407129</v>
      </c>
      <c r="N57" s="101">
        <f t="shared" si="1"/>
        <v>343466.55000000005</v>
      </c>
      <c r="O57" s="101">
        <f t="shared" si="1"/>
        <v>308385.64700000006</v>
      </c>
      <c r="P57" s="101">
        <f t="shared" si="1"/>
        <v>216525</v>
      </c>
      <c r="Q57" s="101">
        <f t="shared" si="1"/>
        <v>207745.70200000002</v>
      </c>
      <c r="R57" s="101">
        <f t="shared" si="1"/>
        <v>149225</v>
      </c>
      <c r="S57" s="101">
        <f t="shared" si="1"/>
        <v>108393.52100000001</v>
      </c>
      <c r="T57" s="101">
        <f t="shared" si="1"/>
        <v>81889</v>
      </c>
      <c r="U57" s="101">
        <f t="shared" si="1"/>
        <v>103259</v>
      </c>
      <c r="V57" s="101">
        <f t="shared" si="1"/>
        <v>78436.382000000012</v>
      </c>
      <c r="W57" s="101">
        <f t="shared" si="1"/>
        <v>27664.5</v>
      </c>
      <c r="X57" s="101">
        <f t="shared" si="1"/>
        <v>35317.781999999999</v>
      </c>
      <c r="Y57" s="101">
        <f t="shared" si="1"/>
        <v>38985</v>
      </c>
      <c r="Z57" s="101">
        <f t="shared" si="1"/>
        <v>22929.662999999997</v>
      </c>
      <c r="AA57" s="101">
        <f t="shared" si="1"/>
        <v>14729.159</v>
      </c>
      <c r="AB57" s="101">
        <f t="shared" si="1"/>
        <v>0</v>
      </c>
    </row>
    <row r="58" spans="1:36" s="13" customFormat="1" ht="12.75" customHeight="1" x14ac:dyDescent="0.2">
      <c r="A58" s="102" t="s">
        <v>74</v>
      </c>
      <c r="B58" s="103">
        <f t="shared" ref="B58:AB58" si="2">B65</f>
        <v>3175657.2030000007</v>
      </c>
      <c r="C58" s="103">
        <f t="shared" si="2"/>
        <v>2254217.0839999998</v>
      </c>
      <c r="D58" s="103">
        <f t="shared" si="2"/>
        <v>1727059.1800000002</v>
      </c>
      <c r="E58" s="103">
        <f t="shared" si="2"/>
        <v>1670893.9180000001</v>
      </c>
      <c r="F58" s="104">
        <f t="shared" si="2"/>
        <v>1628569.2</v>
      </c>
      <c r="G58" s="104">
        <f t="shared" si="2"/>
        <v>1221085.558</v>
      </c>
      <c r="H58" s="104">
        <f t="shared" si="2"/>
        <v>771381.397</v>
      </c>
      <c r="I58" s="104">
        <f t="shared" si="2"/>
        <v>735997.255</v>
      </c>
      <c r="J58" s="104">
        <f t="shared" si="2"/>
        <v>695321.10700000008</v>
      </c>
      <c r="K58" s="104">
        <f t="shared" si="2"/>
        <v>674019.69799999997</v>
      </c>
      <c r="L58" s="104">
        <f t="shared" si="2"/>
        <v>540797.47700000007</v>
      </c>
      <c r="M58" s="104">
        <f t="shared" si="2"/>
        <v>395617.72</v>
      </c>
      <c r="N58" s="104">
        <f t="shared" si="2"/>
        <v>333793.00900000002</v>
      </c>
      <c r="O58" s="104">
        <f t="shared" si="2"/>
        <v>238204.08999999997</v>
      </c>
      <c r="P58" s="104">
        <f t="shared" si="2"/>
        <v>200836</v>
      </c>
      <c r="Q58" s="104">
        <f t="shared" si="2"/>
        <v>189023.56700000001</v>
      </c>
      <c r="R58" s="104">
        <f t="shared" si="2"/>
        <v>157381</v>
      </c>
      <c r="S58" s="104">
        <f t="shared" si="2"/>
        <v>96627.501999999979</v>
      </c>
      <c r="T58" s="104">
        <f t="shared" si="2"/>
        <v>93838</v>
      </c>
      <c r="U58" s="104">
        <f t="shared" si="2"/>
        <v>88876</v>
      </c>
      <c r="V58" s="104">
        <f t="shared" si="2"/>
        <v>51265.45900000001</v>
      </c>
      <c r="W58" s="104">
        <f t="shared" si="2"/>
        <v>38675.599999999999</v>
      </c>
      <c r="X58" s="104">
        <f t="shared" si="2"/>
        <v>36445.719000000005</v>
      </c>
      <c r="Y58" s="104">
        <f t="shared" si="2"/>
        <v>34807</v>
      </c>
      <c r="Z58" s="104">
        <f t="shared" si="2"/>
        <v>24135.822999999997</v>
      </c>
      <c r="AA58" s="104">
        <f t="shared" si="2"/>
        <v>14870.759</v>
      </c>
      <c r="AB58" s="104">
        <f t="shared" si="2"/>
        <v>0</v>
      </c>
    </row>
    <row r="59" spans="1:36" ht="12.75" customHeight="1" x14ac:dyDescent="0.2">
      <c r="A59" s="105" t="s">
        <v>58</v>
      </c>
      <c r="B59" s="106">
        <f>-B66</f>
        <v>-786947.32799999998</v>
      </c>
      <c r="C59" s="106">
        <f t="shared" ref="C59:AB59" si="3">-C66</f>
        <v>-94907.1</v>
      </c>
      <c r="D59" s="106">
        <f t="shared" si="3"/>
        <v>-584250.83499999996</v>
      </c>
      <c r="E59" s="106">
        <f t="shared" si="3"/>
        <v>-1274266.753</v>
      </c>
      <c r="F59" s="107">
        <f t="shared" si="3"/>
        <v>-1447633.5999999999</v>
      </c>
      <c r="G59" s="107">
        <f t="shared" si="3"/>
        <v>-267356.04099999997</v>
      </c>
      <c r="H59" s="107">
        <f t="shared" si="3"/>
        <v>-31871.697</v>
      </c>
      <c r="I59" s="107">
        <f t="shared" si="3"/>
        <v>-524062.54700000008</v>
      </c>
      <c r="J59" s="107">
        <f t="shared" si="3"/>
        <v>-411529.8</v>
      </c>
      <c r="K59" s="107">
        <f t="shared" si="3"/>
        <v>-443104.47600000002</v>
      </c>
      <c r="L59" s="107">
        <f t="shared" si="3"/>
        <v>-324857.696</v>
      </c>
      <c r="M59" s="107">
        <f t="shared" si="3"/>
        <v>-83130.089000000007</v>
      </c>
      <c r="N59" s="107">
        <f t="shared" si="3"/>
        <v>-336649.24199999997</v>
      </c>
      <c r="O59" s="107">
        <f t="shared" si="3"/>
        <v>-40346.273999999998</v>
      </c>
      <c r="P59" s="107">
        <f t="shared" si="3"/>
        <v>-156739</v>
      </c>
      <c r="Q59" s="107">
        <f t="shared" si="3"/>
        <v>-36223.808000000005</v>
      </c>
      <c r="R59" s="107">
        <f t="shared" si="3"/>
        <v>0</v>
      </c>
      <c r="S59" s="107">
        <f t="shared" si="3"/>
        <v>-39347.007000000005</v>
      </c>
      <c r="T59" s="107">
        <f t="shared" si="3"/>
        <v>-18595.060000000001</v>
      </c>
      <c r="U59" s="107">
        <f t="shared" si="3"/>
        <v>-85171</v>
      </c>
      <c r="V59" s="107">
        <f t="shared" si="3"/>
        <v>-24417.65</v>
      </c>
      <c r="W59" s="107">
        <f t="shared" si="3"/>
        <v>-15146</v>
      </c>
      <c r="X59" s="107">
        <f t="shared" si="3"/>
        <v>-351.71899999999999</v>
      </c>
      <c r="Y59" s="107">
        <f t="shared" si="3"/>
        <v>-7300</v>
      </c>
      <c r="Z59" s="107">
        <f t="shared" si="3"/>
        <v>0</v>
      </c>
      <c r="AA59" s="107">
        <f t="shared" si="3"/>
        <v>0</v>
      </c>
      <c r="AB59" s="107">
        <f t="shared" si="3"/>
        <v>0</v>
      </c>
      <c r="AC59" s="13"/>
    </row>
    <row r="60" spans="1:36" ht="12.75" customHeight="1" x14ac:dyDescent="0.2">
      <c r="A60" s="108" t="s">
        <v>75</v>
      </c>
      <c r="B60" s="109">
        <f t="shared" ref="B60:AB60" si="4">-B67</f>
        <v>-411277.625</v>
      </c>
      <c r="C60" s="109">
        <f t="shared" si="4"/>
        <v>-23609.390999999996</v>
      </c>
      <c r="D60" s="109">
        <f t="shared" si="4"/>
        <v>-576734.13099999994</v>
      </c>
      <c r="E60" s="109">
        <f t="shared" si="4"/>
        <v>-1059024.2609999999</v>
      </c>
      <c r="F60" s="110">
        <f t="shared" si="4"/>
        <v>-1085783.8</v>
      </c>
      <c r="G60" s="110">
        <f t="shared" si="4"/>
        <v>-119084.00799999999</v>
      </c>
      <c r="H60" s="110">
        <f t="shared" si="4"/>
        <v>-5836.223</v>
      </c>
      <c r="I60" s="110">
        <f t="shared" si="4"/>
        <v>-629730.02500000002</v>
      </c>
      <c r="J60" s="110">
        <f t="shared" si="4"/>
        <v>-536056.08199999994</v>
      </c>
      <c r="K60" s="110">
        <f t="shared" si="4"/>
        <v>-426348.48499999999</v>
      </c>
      <c r="L60" s="110">
        <f t="shared" si="4"/>
        <v>-331060.99699999992</v>
      </c>
      <c r="M60" s="110">
        <f t="shared" si="4"/>
        <v>-178875</v>
      </c>
      <c r="N60" s="110">
        <f t="shared" si="4"/>
        <v>-354228.27500000002</v>
      </c>
      <c r="O60" s="110">
        <f t="shared" si="4"/>
        <v>-13233.106000000002</v>
      </c>
      <c r="P60" s="110">
        <f t="shared" si="4"/>
        <v>-133935</v>
      </c>
      <c r="Q60" s="110">
        <f t="shared" si="4"/>
        <v>-44176.588999999993</v>
      </c>
      <c r="R60" s="110">
        <f t="shared" si="4"/>
        <v>0</v>
      </c>
      <c r="S60" s="110">
        <f t="shared" si="4"/>
        <v>-33835.327000000005</v>
      </c>
      <c r="T60" s="110">
        <f t="shared" si="4"/>
        <v>-26526</v>
      </c>
      <c r="U60" s="110">
        <f t="shared" si="4"/>
        <v>-88418</v>
      </c>
      <c r="V60" s="110">
        <f t="shared" si="4"/>
        <v>-24886.640999999996</v>
      </c>
      <c r="W60" s="110">
        <f t="shared" si="4"/>
        <v>-25131</v>
      </c>
      <c r="X60" s="110">
        <f t="shared" si="4"/>
        <v>-854.56200000000001</v>
      </c>
      <c r="Y60" s="110">
        <f t="shared" si="4"/>
        <v>-722.08900000000006</v>
      </c>
      <c r="Z60" s="110">
        <f t="shared" si="4"/>
        <v>0</v>
      </c>
      <c r="AA60" s="110">
        <f t="shared" si="4"/>
        <v>0</v>
      </c>
      <c r="AB60" s="110">
        <f t="shared" si="4"/>
        <v>0</v>
      </c>
      <c r="AC60" s="13"/>
    </row>
    <row r="61" spans="1:36" s="111" customFormat="1" x14ac:dyDescent="0.2">
      <c r="AC61" s="14"/>
    </row>
    <row r="62" spans="1:36" s="111" customFormat="1" x14ac:dyDescent="0.2">
      <c r="AC62" s="111" t="s">
        <v>78</v>
      </c>
      <c r="AD62" s="112" t="s">
        <v>56</v>
      </c>
      <c r="AE62" s="113" t="s">
        <v>57</v>
      </c>
      <c r="AF62" s="114" t="s">
        <v>74</v>
      </c>
      <c r="AG62" s="115"/>
      <c r="AH62" s="116" t="s">
        <v>58</v>
      </c>
      <c r="AI62" s="117" t="s">
        <v>75</v>
      </c>
    </row>
    <row r="63" spans="1:36" s="111" customFormat="1" x14ac:dyDescent="0.2">
      <c r="A63" s="112" t="s">
        <v>56</v>
      </c>
      <c r="B63" s="118" t="s">
        <v>27</v>
      </c>
      <c r="C63" s="118" t="s">
        <v>24</v>
      </c>
      <c r="D63" s="118" t="s">
        <v>37</v>
      </c>
      <c r="E63" s="118" t="s">
        <v>20</v>
      </c>
      <c r="F63" s="118" t="s">
        <v>36</v>
      </c>
      <c r="G63" s="118" t="s">
        <v>35</v>
      </c>
      <c r="H63" s="118" t="s">
        <v>23</v>
      </c>
      <c r="I63" s="118" t="s">
        <v>34</v>
      </c>
      <c r="J63" s="118" t="s">
        <v>42</v>
      </c>
      <c r="K63" s="118" t="s">
        <v>25</v>
      </c>
      <c r="L63" s="118" t="s">
        <v>40</v>
      </c>
      <c r="M63" s="118" t="s">
        <v>39</v>
      </c>
      <c r="N63" s="118" t="s">
        <v>16</v>
      </c>
      <c r="O63" s="118" t="s">
        <v>38</v>
      </c>
      <c r="P63" s="118" t="s">
        <v>29</v>
      </c>
      <c r="Q63" s="118" t="s">
        <v>28</v>
      </c>
      <c r="R63" s="118" t="s">
        <v>21</v>
      </c>
      <c r="S63" s="118" t="s">
        <v>22</v>
      </c>
      <c r="T63" s="118" t="s">
        <v>33</v>
      </c>
      <c r="U63" s="118" t="s">
        <v>19</v>
      </c>
      <c r="V63" s="118" t="s">
        <v>41</v>
      </c>
      <c r="W63" s="118" t="s">
        <v>30</v>
      </c>
      <c r="X63" s="118" t="s">
        <v>32</v>
      </c>
      <c r="Y63" s="118" t="s">
        <v>26</v>
      </c>
      <c r="Z63" s="118" t="s">
        <v>31</v>
      </c>
      <c r="AA63" s="118" t="s">
        <v>18</v>
      </c>
      <c r="AB63" s="118" t="s">
        <v>17</v>
      </c>
      <c r="AD63" s="122" t="s">
        <v>27</v>
      </c>
      <c r="AE63" s="100">
        <v>3560327.5470000003</v>
      </c>
      <c r="AF63" s="100">
        <v>3175657.2030000007</v>
      </c>
      <c r="AG63" s="119">
        <f t="shared" ref="AG63:AG66" si="5">AF63/AE63-1</f>
        <v>-0.10804352659185257</v>
      </c>
      <c r="AH63" s="100">
        <v>786947.32799999998</v>
      </c>
      <c r="AI63" s="100">
        <v>411277.625</v>
      </c>
      <c r="AJ63" s="119">
        <f t="shared" ref="AJ63:AJ66" si="6">AI63/AH63-1</f>
        <v>-0.477375917845419</v>
      </c>
    </row>
    <row r="64" spans="1:36" s="111" customFormat="1" x14ac:dyDescent="0.2">
      <c r="A64" s="113" t="s">
        <v>57</v>
      </c>
      <c r="B64" s="100">
        <v>3560327.5470000003</v>
      </c>
      <c r="C64" s="100">
        <v>2347074.2999999998</v>
      </c>
      <c r="D64" s="100">
        <v>1916927.0460000001</v>
      </c>
      <c r="E64" s="100">
        <v>1956903.49</v>
      </c>
      <c r="F64" s="100">
        <v>2022307.5</v>
      </c>
      <c r="G64" s="100">
        <v>1427223.615</v>
      </c>
      <c r="H64" s="100">
        <v>666188.80899999989</v>
      </c>
      <c r="I64" s="100">
        <v>624839.60399999993</v>
      </c>
      <c r="J64" s="100">
        <v>588973.054</v>
      </c>
      <c r="K64" s="100">
        <v>624995.97499999998</v>
      </c>
      <c r="L64" s="100">
        <v>603612.75799999991</v>
      </c>
      <c r="M64" s="100">
        <v>407129</v>
      </c>
      <c r="N64" s="100">
        <v>343466.55000000005</v>
      </c>
      <c r="O64" s="100">
        <v>308385.64700000006</v>
      </c>
      <c r="P64" s="100">
        <v>216525</v>
      </c>
      <c r="Q64" s="100">
        <v>207745.70200000002</v>
      </c>
      <c r="R64" s="100">
        <v>149225</v>
      </c>
      <c r="S64" s="100">
        <v>108393.52100000001</v>
      </c>
      <c r="T64" s="100">
        <v>81889</v>
      </c>
      <c r="U64" s="100">
        <v>103259</v>
      </c>
      <c r="V64" s="100">
        <v>78436.382000000012</v>
      </c>
      <c r="W64" s="100">
        <v>27664.5</v>
      </c>
      <c r="X64" s="100">
        <v>35317.781999999999</v>
      </c>
      <c r="Y64" s="100">
        <v>38985</v>
      </c>
      <c r="Z64" s="100">
        <v>22929.662999999997</v>
      </c>
      <c r="AA64" s="100">
        <v>14729.159</v>
      </c>
      <c r="AB64" s="100">
        <v>0</v>
      </c>
      <c r="AD64" s="122" t="s">
        <v>24</v>
      </c>
      <c r="AE64" s="100">
        <v>2347074.2999999998</v>
      </c>
      <c r="AF64" s="100">
        <v>2254217.0839999998</v>
      </c>
      <c r="AG64" s="119">
        <f t="shared" si="5"/>
        <v>-3.9562963984565824E-2</v>
      </c>
      <c r="AH64" s="100">
        <v>94907.1</v>
      </c>
      <c r="AI64" s="100">
        <v>23609.390999999996</v>
      </c>
      <c r="AJ64" s="119">
        <f t="shared" si="6"/>
        <v>-0.75123683054270973</v>
      </c>
    </row>
    <row r="65" spans="1:36" s="111" customFormat="1" x14ac:dyDescent="0.2">
      <c r="A65" s="114" t="s">
        <v>74</v>
      </c>
      <c r="B65" s="103">
        <v>3175657.2030000007</v>
      </c>
      <c r="C65" s="103">
        <v>2254217.0839999998</v>
      </c>
      <c r="D65" s="103">
        <v>1727059.1800000002</v>
      </c>
      <c r="E65" s="103">
        <v>1670893.9180000001</v>
      </c>
      <c r="F65" s="103">
        <v>1628569.2</v>
      </c>
      <c r="G65" s="103">
        <v>1221085.558</v>
      </c>
      <c r="H65" s="103">
        <v>771381.397</v>
      </c>
      <c r="I65" s="103">
        <v>735997.255</v>
      </c>
      <c r="J65" s="103">
        <v>695321.10700000008</v>
      </c>
      <c r="K65" s="103">
        <v>674019.69799999997</v>
      </c>
      <c r="L65" s="103">
        <v>540797.47700000007</v>
      </c>
      <c r="M65" s="103">
        <v>395617.72</v>
      </c>
      <c r="N65" s="103">
        <v>333793.00900000002</v>
      </c>
      <c r="O65" s="103">
        <v>238204.08999999997</v>
      </c>
      <c r="P65" s="103">
        <v>200836</v>
      </c>
      <c r="Q65" s="103">
        <v>189023.56700000001</v>
      </c>
      <c r="R65" s="103">
        <v>157381</v>
      </c>
      <c r="S65" s="103">
        <v>96627.501999999979</v>
      </c>
      <c r="T65" s="103">
        <v>93838</v>
      </c>
      <c r="U65" s="103">
        <v>88876</v>
      </c>
      <c r="V65" s="103">
        <v>51265.45900000001</v>
      </c>
      <c r="W65" s="103">
        <v>38675.599999999999</v>
      </c>
      <c r="X65" s="103">
        <v>36445.719000000005</v>
      </c>
      <c r="Y65" s="103">
        <v>34807</v>
      </c>
      <c r="Z65" s="103">
        <v>24135.822999999997</v>
      </c>
      <c r="AA65" s="103">
        <v>14870.759</v>
      </c>
      <c r="AB65" s="103">
        <v>0</v>
      </c>
      <c r="AD65" s="122" t="s">
        <v>37</v>
      </c>
      <c r="AE65" s="100">
        <v>1916927.0460000001</v>
      </c>
      <c r="AF65" s="100">
        <v>1727059.1800000002</v>
      </c>
      <c r="AG65" s="119">
        <f t="shared" si="5"/>
        <v>-9.9048039619552553E-2</v>
      </c>
      <c r="AH65" s="100">
        <v>584250.83499999996</v>
      </c>
      <c r="AI65" s="100">
        <v>576734.13099999994</v>
      </c>
      <c r="AJ65" s="119">
        <f t="shared" si="6"/>
        <v>-1.2865542588398782E-2</v>
      </c>
    </row>
    <row r="66" spans="1:36" s="111" customFormat="1" x14ac:dyDescent="0.2">
      <c r="A66" s="116" t="s">
        <v>58</v>
      </c>
      <c r="B66" s="106">
        <v>786947.32799999998</v>
      </c>
      <c r="C66" s="106">
        <v>94907.1</v>
      </c>
      <c r="D66" s="106">
        <v>584250.83499999996</v>
      </c>
      <c r="E66" s="106">
        <v>1274266.753</v>
      </c>
      <c r="F66" s="106">
        <v>1447633.5999999999</v>
      </c>
      <c r="G66" s="106">
        <v>267356.04099999997</v>
      </c>
      <c r="H66" s="106">
        <v>31871.697</v>
      </c>
      <c r="I66" s="106">
        <v>524062.54700000008</v>
      </c>
      <c r="J66" s="106">
        <v>411529.8</v>
      </c>
      <c r="K66" s="106">
        <v>443104.47600000002</v>
      </c>
      <c r="L66" s="106">
        <v>324857.696</v>
      </c>
      <c r="M66" s="106">
        <v>83130.089000000007</v>
      </c>
      <c r="N66" s="106">
        <v>336649.24199999997</v>
      </c>
      <c r="O66" s="106">
        <v>40346.273999999998</v>
      </c>
      <c r="P66" s="106">
        <v>156739</v>
      </c>
      <c r="Q66" s="106">
        <v>36223.808000000005</v>
      </c>
      <c r="R66" s="106">
        <v>0</v>
      </c>
      <c r="S66" s="106">
        <v>39347.007000000005</v>
      </c>
      <c r="T66" s="106">
        <v>18595.060000000001</v>
      </c>
      <c r="U66" s="106">
        <v>85171</v>
      </c>
      <c r="V66" s="106">
        <v>24417.65</v>
      </c>
      <c r="W66" s="106">
        <v>15146</v>
      </c>
      <c r="X66" s="106">
        <v>351.71899999999999</v>
      </c>
      <c r="Y66" s="106">
        <v>7300</v>
      </c>
      <c r="Z66" s="106">
        <v>0</v>
      </c>
      <c r="AA66" s="106">
        <v>0</v>
      </c>
      <c r="AB66" s="106">
        <v>0</v>
      </c>
      <c r="AD66" s="122" t="s">
        <v>20</v>
      </c>
      <c r="AE66" s="100">
        <v>1956903.49</v>
      </c>
      <c r="AF66" s="100">
        <v>1670893.9180000001</v>
      </c>
      <c r="AG66" s="119">
        <f t="shared" si="5"/>
        <v>-0.14615415295723144</v>
      </c>
      <c r="AH66" s="100">
        <v>1274266.753</v>
      </c>
      <c r="AI66" s="100">
        <v>1059024.2609999999</v>
      </c>
      <c r="AJ66" s="119">
        <f t="shared" si="6"/>
        <v>-0.16891478294733475</v>
      </c>
    </row>
    <row r="67" spans="1:36" s="111" customFormat="1" x14ac:dyDescent="0.2">
      <c r="A67" s="117" t="s">
        <v>75</v>
      </c>
      <c r="B67" s="109">
        <v>411277.625</v>
      </c>
      <c r="C67" s="109">
        <v>23609.390999999996</v>
      </c>
      <c r="D67" s="109">
        <v>576734.13099999994</v>
      </c>
      <c r="E67" s="109">
        <v>1059024.2609999999</v>
      </c>
      <c r="F67" s="109">
        <v>1085783.8</v>
      </c>
      <c r="G67" s="109">
        <v>119084.00799999999</v>
      </c>
      <c r="H67" s="109">
        <v>5836.223</v>
      </c>
      <c r="I67" s="109">
        <v>629730.02500000002</v>
      </c>
      <c r="J67" s="109">
        <v>536056.08199999994</v>
      </c>
      <c r="K67" s="109">
        <v>426348.48499999999</v>
      </c>
      <c r="L67" s="109">
        <v>331060.99699999992</v>
      </c>
      <c r="M67" s="109">
        <v>178875</v>
      </c>
      <c r="N67" s="109">
        <v>354228.27500000002</v>
      </c>
      <c r="O67" s="109">
        <v>13233.106000000002</v>
      </c>
      <c r="P67" s="109">
        <v>133935</v>
      </c>
      <c r="Q67" s="109">
        <v>44176.588999999993</v>
      </c>
      <c r="R67" s="109">
        <v>0</v>
      </c>
      <c r="S67" s="109">
        <v>33835.327000000005</v>
      </c>
      <c r="T67" s="109">
        <v>26526</v>
      </c>
      <c r="U67" s="109">
        <v>88418</v>
      </c>
      <c r="V67" s="109">
        <v>24886.640999999996</v>
      </c>
      <c r="W67" s="109">
        <v>25131</v>
      </c>
      <c r="X67" s="109">
        <v>854.56200000000001</v>
      </c>
      <c r="Y67" s="109">
        <v>722.08900000000006</v>
      </c>
      <c r="Z67" s="109">
        <v>0</v>
      </c>
      <c r="AA67" s="109">
        <v>0</v>
      </c>
      <c r="AB67" s="109">
        <v>0</v>
      </c>
      <c r="AD67" s="122" t="s">
        <v>36</v>
      </c>
      <c r="AE67" s="100">
        <v>2022307.5</v>
      </c>
      <c r="AF67" s="100">
        <v>1628569.2</v>
      </c>
      <c r="AG67" s="119">
        <f>AF67/AE67-1</f>
        <v>-0.19469754228770852</v>
      </c>
      <c r="AH67" s="100">
        <v>1447633.5999999999</v>
      </c>
      <c r="AI67" s="100">
        <v>1085783.8</v>
      </c>
      <c r="AJ67" s="119">
        <f>AI67/AH67-1</f>
        <v>-0.2499595201437711</v>
      </c>
    </row>
    <row r="68" spans="1:36" s="111" customFormat="1" x14ac:dyDescent="0.2">
      <c r="AD68" s="122" t="s">
        <v>35</v>
      </c>
      <c r="AE68" s="100">
        <v>1427223.615</v>
      </c>
      <c r="AF68" s="100">
        <v>1221085.558</v>
      </c>
      <c r="AG68" s="119">
        <f t="shared" ref="AG68:AG89" si="7">AF68/AE68-1</f>
        <v>-0.14443290794344099</v>
      </c>
      <c r="AH68" s="100">
        <v>267356.04099999997</v>
      </c>
      <c r="AI68" s="100">
        <v>119084.00799999999</v>
      </c>
      <c r="AJ68" s="119">
        <f t="shared" ref="AJ68:AJ89" si="8">AI68/AH68-1</f>
        <v>-0.55458643255418338</v>
      </c>
    </row>
    <row r="69" spans="1:36" s="111" customFormat="1" x14ac:dyDescent="0.2">
      <c r="AD69" s="122" t="s">
        <v>23</v>
      </c>
      <c r="AE69" s="100">
        <v>666188.80899999989</v>
      </c>
      <c r="AF69" s="100">
        <v>771381.397</v>
      </c>
      <c r="AG69" s="119">
        <f t="shared" si="7"/>
        <v>0.15790206406784613</v>
      </c>
      <c r="AH69" s="100">
        <v>31871.697</v>
      </c>
      <c r="AI69" s="100">
        <v>5836.223</v>
      </c>
      <c r="AJ69" s="119">
        <f t="shared" si="8"/>
        <v>-0.8168838326995892</v>
      </c>
    </row>
    <row r="70" spans="1:36" s="111" customFormat="1" x14ac:dyDescent="0.2">
      <c r="AD70" s="122" t="s">
        <v>34</v>
      </c>
      <c r="AE70" s="100">
        <v>624839.60399999993</v>
      </c>
      <c r="AF70" s="100">
        <v>735997.255</v>
      </c>
      <c r="AG70" s="119">
        <f t="shared" si="7"/>
        <v>0.1778978961775286</v>
      </c>
      <c r="AH70" s="100">
        <v>524062.54700000008</v>
      </c>
      <c r="AI70" s="100">
        <v>629730.02500000002</v>
      </c>
      <c r="AJ70" s="119">
        <f t="shared" si="8"/>
        <v>0.20163142473144524</v>
      </c>
    </row>
    <row r="71" spans="1:36" s="111" customFormat="1" x14ac:dyDescent="0.2">
      <c r="AD71" s="123" t="s">
        <v>42</v>
      </c>
      <c r="AE71" s="101">
        <v>588973.054</v>
      </c>
      <c r="AF71" s="101">
        <v>695321.10700000008</v>
      </c>
      <c r="AG71" s="119">
        <f t="shared" si="7"/>
        <v>0.18056522667334129</v>
      </c>
      <c r="AH71" s="101">
        <v>411529.8</v>
      </c>
      <c r="AI71" s="101">
        <v>536056.08199999994</v>
      </c>
      <c r="AJ71" s="119">
        <f t="shared" si="8"/>
        <v>0.30259359589512091</v>
      </c>
    </row>
    <row r="72" spans="1:36" s="111" customFormat="1" x14ac:dyDescent="0.2">
      <c r="AD72" s="122" t="s">
        <v>25</v>
      </c>
      <c r="AE72" s="100">
        <v>624995.97499999998</v>
      </c>
      <c r="AF72" s="100">
        <v>674019.69799999997</v>
      </c>
      <c r="AG72" s="119">
        <f t="shared" si="7"/>
        <v>7.8438461943694859E-2</v>
      </c>
      <c r="AH72" s="100">
        <v>443104.47600000002</v>
      </c>
      <c r="AI72" s="100">
        <v>426348.48499999999</v>
      </c>
      <c r="AJ72" s="119">
        <f t="shared" si="8"/>
        <v>-3.7814989257747955E-2</v>
      </c>
    </row>
    <row r="73" spans="1:36" s="111" customFormat="1" x14ac:dyDescent="0.2">
      <c r="AD73" s="122" t="s">
        <v>40</v>
      </c>
      <c r="AE73" s="100">
        <v>603612.75799999991</v>
      </c>
      <c r="AF73" s="100">
        <v>540797.47700000007</v>
      </c>
      <c r="AG73" s="119">
        <f t="shared" si="7"/>
        <v>-0.10406552904569299</v>
      </c>
      <c r="AH73" s="100">
        <v>324857.696</v>
      </c>
      <c r="AI73" s="100">
        <v>331060.99699999992</v>
      </c>
      <c r="AJ73" s="119">
        <f t="shared" si="8"/>
        <v>1.9095441100462462E-2</v>
      </c>
    </row>
    <row r="74" spans="1:36" s="111" customFormat="1" x14ac:dyDescent="0.2">
      <c r="AD74" s="122" t="s">
        <v>39</v>
      </c>
      <c r="AE74" s="100">
        <v>407129</v>
      </c>
      <c r="AF74" s="100">
        <v>395617.72</v>
      </c>
      <c r="AG74" s="119">
        <f t="shared" si="7"/>
        <v>-2.8274281615900732E-2</v>
      </c>
      <c r="AH74" s="100">
        <v>83130.089000000007</v>
      </c>
      <c r="AI74" s="100">
        <v>178875</v>
      </c>
      <c r="AJ74" s="119">
        <f t="shared" si="8"/>
        <v>1.1517479669725841</v>
      </c>
    </row>
    <row r="75" spans="1:36" s="111" customFormat="1" x14ac:dyDescent="0.2">
      <c r="AD75" s="122" t="s">
        <v>16</v>
      </c>
      <c r="AE75" s="100">
        <v>343466.55000000005</v>
      </c>
      <c r="AF75" s="100">
        <v>333793.00900000002</v>
      </c>
      <c r="AG75" s="119">
        <f t="shared" si="7"/>
        <v>-2.8164434062065258E-2</v>
      </c>
      <c r="AH75" s="100">
        <v>336649.24199999997</v>
      </c>
      <c r="AI75" s="100">
        <v>354228.27500000002</v>
      </c>
      <c r="AJ75" s="119">
        <f t="shared" si="8"/>
        <v>5.2217652104501244E-2</v>
      </c>
    </row>
    <row r="76" spans="1:36" s="111" customFormat="1" x14ac:dyDescent="0.2">
      <c r="AD76" s="122" t="s">
        <v>38</v>
      </c>
      <c r="AE76" s="100">
        <v>308385.64700000006</v>
      </c>
      <c r="AF76" s="100">
        <v>238204.08999999997</v>
      </c>
      <c r="AG76" s="119">
        <f t="shared" si="7"/>
        <v>-0.22757724843140992</v>
      </c>
      <c r="AH76" s="100">
        <v>40346.273999999998</v>
      </c>
      <c r="AI76" s="100">
        <v>13233.106000000002</v>
      </c>
      <c r="AJ76" s="119">
        <f t="shared" si="8"/>
        <v>-0.67201169555334894</v>
      </c>
    </row>
    <row r="77" spans="1:36" s="111" customFormat="1" x14ac:dyDescent="0.2">
      <c r="AD77" s="122" t="s">
        <v>29</v>
      </c>
      <c r="AE77" s="100">
        <v>216525</v>
      </c>
      <c r="AF77" s="100">
        <v>200836</v>
      </c>
      <c r="AG77" s="119">
        <f t="shared" si="7"/>
        <v>-7.2458145710657007E-2</v>
      </c>
      <c r="AH77" s="100">
        <v>156739</v>
      </c>
      <c r="AI77" s="100">
        <v>133935</v>
      </c>
      <c r="AJ77" s="119">
        <f t="shared" si="8"/>
        <v>-0.14549027363961742</v>
      </c>
    </row>
    <row r="78" spans="1:36" s="111" customFormat="1" x14ac:dyDescent="0.2">
      <c r="AD78" s="122" t="s">
        <v>28</v>
      </c>
      <c r="AE78" s="100">
        <v>207745.70200000002</v>
      </c>
      <c r="AF78" s="100">
        <v>189023.56700000001</v>
      </c>
      <c r="AG78" s="119">
        <f t="shared" si="7"/>
        <v>-9.0120444465320415E-2</v>
      </c>
      <c r="AH78" s="100">
        <v>36223.808000000005</v>
      </c>
      <c r="AI78" s="100">
        <v>44176.588999999993</v>
      </c>
      <c r="AJ78" s="119">
        <f t="shared" si="8"/>
        <v>0.21954569215914543</v>
      </c>
    </row>
    <row r="79" spans="1:36" s="111" customFormat="1" x14ac:dyDescent="0.2">
      <c r="AD79" s="122" t="s">
        <v>21</v>
      </c>
      <c r="AE79" s="100">
        <v>149225</v>
      </c>
      <c r="AF79" s="100">
        <v>157381</v>
      </c>
      <c r="AG79" s="119">
        <f t="shared" si="7"/>
        <v>5.4655721226336107E-2</v>
      </c>
      <c r="AH79" s="100">
        <v>0</v>
      </c>
      <c r="AI79" s="100">
        <v>0</v>
      </c>
      <c r="AJ79" s="119" t="e">
        <f t="shared" si="8"/>
        <v>#DIV/0!</v>
      </c>
    </row>
    <row r="80" spans="1:36" s="111" customFormat="1" x14ac:dyDescent="0.2">
      <c r="AD80" s="122" t="s">
        <v>22</v>
      </c>
      <c r="AE80" s="100">
        <v>108393.52100000001</v>
      </c>
      <c r="AF80" s="100">
        <v>96627.501999999979</v>
      </c>
      <c r="AG80" s="119">
        <f t="shared" si="7"/>
        <v>-0.10854909861263784</v>
      </c>
      <c r="AH80" s="100">
        <v>39347.007000000005</v>
      </c>
      <c r="AI80" s="100">
        <v>33835.327000000005</v>
      </c>
      <c r="AJ80" s="119">
        <f t="shared" si="8"/>
        <v>-0.14007876126384911</v>
      </c>
    </row>
    <row r="81" spans="29:36" s="111" customFormat="1" x14ac:dyDescent="0.2">
      <c r="AD81" s="123" t="s">
        <v>33</v>
      </c>
      <c r="AE81" s="101">
        <v>81889</v>
      </c>
      <c r="AF81" s="101">
        <v>93838</v>
      </c>
      <c r="AG81" s="119">
        <f t="shared" si="7"/>
        <v>0.14591703403387513</v>
      </c>
      <c r="AH81" s="101">
        <v>18595.060000000001</v>
      </c>
      <c r="AI81" s="101">
        <v>26526</v>
      </c>
      <c r="AJ81" s="119">
        <f t="shared" si="8"/>
        <v>0.42650790048539755</v>
      </c>
    </row>
    <row r="82" spans="29:36" s="111" customFormat="1" x14ac:dyDescent="0.2">
      <c r="AD82" s="122" t="s">
        <v>19</v>
      </c>
      <c r="AE82" s="100">
        <v>103259</v>
      </c>
      <c r="AF82" s="100">
        <v>88876</v>
      </c>
      <c r="AG82" s="119">
        <f t="shared" si="7"/>
        <v>-0.13929052189155422</v>
      </c>
      <c r="AH82" s="100">
        <v>85171</v>
      </c>
      <c r="AI82" s="100">
        <v>88418</v>
      </c>
      <c r="AJ82" s="119">
        <f t="shared" si="8"/>
        <v>3.8123304880769204E-2</v>
      </c>
    </row>
    <row r="83" spans="29:36" s="111" customFormat="1" x14ac:dyDescent="0.2">
      <c r="AD83" s="122" t="s">
        <v>41</v>
      </c>
      <c r="AE83" s="100">
        <v>78436.382000000012</v>
      </c>
      <c r="AF83" s="100">
        <v>51265.45900000001</v>
      </c>
      <c r="AG83" s="119">
        <f t="shared" si="7"/>
        <v>-0.34640714305256959</v>
      </c>
      <c r="AH83" s="100">
        <v>24417.65</v>
      </c>
      <c r="AI83" s="100">
        <v>24886.640999999996</v>
      </c>
      <c r="AJ83" s="119">
        <f t="shared" si="8"/>
        <v>1.9207048999391629E-2</v>
      </c>
    </row>
    <row r="84" spans="29:36" s="111" customFormat="1" x14ac:dyDescent="0.2">
      <c r="AD84" s="122" t="s">
        <v>30</v>
      </c>
      <c r="AE84" s="100">
        <v>27664.5</v>
      </c>
      <c r="AF84" s="100">
        <v>38675.599999999999</v>
      </c>
      <c r="AG84" s="119">
        <f t="shared" si="7"/>
        <v>0.39802273672034549</v>
      </c>
      <c r="AH84" s="100">
        <v>15146</v>
      </c>
      <c r="AI84" s="100">
        <v>25131</v>
      </c>
      <c r="AJ84" s="119">
        <f t="shared" si="8"/>
        <v>0.65924996698798366</v>
      </c>
    </row>
    <row r="85" spans="29:36" s="111" customFormat="1" x14ac:dyDescent="0.2">
      <c r="AD85" s="123" t="s">
        <v>32</v>
      </c>
      <c r="AE85" s="101">
        <v>35317.781999999999</v>
      </c>
      <c r="AF85" s="101">
        <v>36445.719000000005</v>
      </c>
      <c r="AG85" s="119">
        <f t="shared" si="7"/>
        <v>3.1936801693832395E-2</v>
      </c>
      <c r="AH85" s="101">
        <v>351.71899999999999</v>
      </c>
      <c r="AI85" s="101">
        <v>854.56200000000001</v>
      </c>
      <c r="AJ85" s="119">
        <f t="shared" si="8"/>
        <v>1.4296725510990309</v>
      </c>
    </row>
    <row r="86" spans="29:36" s="111" customFormat="1" x14ac:dyDescent="0.2">
      <c r="AD86" s="123" t="s">
        <v>26</v>
      </c>
      <c r="AE86" s="101">
        <v>38985</v>
      </c>
      <c r="AF86" s="101">
        <v>34807</v>
      </c>
      <c r="AG86" s="119">
        <f t="shared" si="7"/>
        <v>-0.10716942413748876</v>
      </c>
      <c r="AH86" s="101">
        <v>7300</v>
      </c>
      <c r="AI86" s="101">
        <v>722.08900000000006</v>
      </c>
      <c r="AJ86" s="119">
        <f t="shared" si="8"/>
        <v>-0.90108369863013693</v>
      </c>
    </row>
    <row r="87" spans="29:36" s="111" customFormat="1" x14ac:dyDescent="0.2">
      <c r="AD87" s="122" t="s">
        <v>31</v>
      </c>
      <c r="AE87" s="100">
        <v>22929.662999999997</v>
      </c>
      <c r="AF87" s="100">
        <v>24135.822999999997</v>
      </c>
      <c r="AG87" s="119">
        <f t="shared" si="7"/>
        <v>5.2602604756990967E-2</v>
      </c>
      <c r="AH87" s="100">
        <v>0</v>
      </c>
      <c r="AI87" s="100">
        <v>0</v>
      </c>
      <c r="AJ87" s="119" t="e">
        <f t="shared" si="8"/>
        <v>#DIV/0!</v>
      </c>
    </row>
    <row r="88" spans="29:36" s="111" customFormat="1" x14ac:dyDescent="0.2">
      <c r="AD88" s="122" t="s">
        <v>18</v>
      </c>
      <c r="AE88" s="100">
        <v>14729.159</v>
      </c>
      <c r="AF88" s="100">
        <v>14870.759</v>
      </c>
      <c r="AG88" s="119">
        <f t="shared" si="7"/>
        <v>9.6135835046657903E-3</v>
      </c>
      <c r="AH88" s="100">
        <v>0</v>
      </c>
      <c r="AI88" s="100">
        <v>0</v>
      </c>
      <c r="AJ88" s="119" t="e">
        <f t="shared" si="8"/>
        <v>#DIV/0!</v>
      </c>
    </row>
    <row r="89" spans="29:36" s="111" customFormat="1" x14ac:dyDescent="0.2">
      <c r="AD89" s="122" t="s">
        <v>17</v>
      </c>
      <c r="AE89" s="100">
        <v>0</v>
      </c>
      <c r="AF89" s="100">
        <v>0</v>
      </c>
      <c r="AG89" s="119" t="e">
        <f t="shared" si="7"/>
        <v>#DIV/0!</v>
      </c>
      <c r="AH89" s="100">
        <v>0</v>
      </c>
      <c r="AI89" s="100">
        <v>0</v>
      </c>
      <c r="AJ89" s="119" t="e">
        <f t="shared" si="8"/>
        <v>#DIV/0!</v>
      </c>
    </row>
    <row r="90" spans="29:36" s="111" customFormat="1" x14ac:dyDescent="0.2"/>
    <row r="91" spans="29:36" s="111" customFormat="1" x14ac:dyDescent="0.2">
      <c r="AC91" s="111" t="s">
        <v>77</v>
      </c>
      <c r="AD91" s="112" t="s">
        <v>56</v>
      </c>
      <c r="AE91" s="113" t="s">
        <v>57</v>
      </c>
      <c r="AF91" s="114" t="s">
        <v>74</v>
      </c>
      <c r="AG91" s="115"/>
      <c r="AH91" s="116" t="s">
        <v>58</v>
      </c>
      <c r="AI91" s="117" t="s">
        <v>75</v>
      </c>
    </row>
    <row r="92" spans="29:36" s="111" customFormat="1" x14ac:dyDescent="0.2">
      <c r="AD92" s="111" t="s">
        <v>36</v>
      </c>
      <c r="AE92" s="100">
        <v>2022307.5</v>
      </c>
      <c r="AF92" s="100">
        <v>1628569.2</v>
      </c>
      <c r="AG92" s="119">
        <f>AF92/AE92-1</f>
        <v>-0.19469754228770852</v>
      </c>
      <c r="AH92" s="100">
        <v>1447633.5999999999</v>
      </c>
      <c r="AI92" s="100">
        <v>1085783.8</v>
      </c>
      <c r="AJ92" s="119"/>
    </row>
    <row r="93" spans="29:36" s="111" customFormat="1" x14ac:dyDescent="0.2">
      <c r="AD93" s="111" t="s">
        <v>34</v>
      </c>
      <c r="AE93" s="100">
        <v>624839.60399999993</v>
      </c>
      <c r="AF93" s="100">
        <v>735997.255</v>
      </c>
      <c r="AH93" s="100">
        <v>524062.54700000008</v>
      </c>
      <c r="AI93" s="100">
        <v>629730.02500000002</v>
      </c>
    </row>
    <row r="94" spans="29:36" s="111" customFormat="1" x14ac:dyDescent="0.2">
      <c r="AD94" s="111" t="s">
        <v>38</v>
      </c>
      <c r="AE94" s="100">
        <v>308385.64700000006</v>
      </c>
      <c r="AF94" s="100">
        <v>238204.08999999997</v>
      </c>
      <c r="AG94" s="119">
        <f>AF94/AE94-1</f>
        <v>-0.22757724843140992</v>
      </c>
      <c r="AH94" s="100">
        <v>40346.273999999998</v>
      </c>
      <c r="AI94" s="100">
        <v>13233.106000000002</v>
      </c>
      <c r="AJ94" s="119"/>
    </row>
    <row r="95" spans="29:36" s="111" customFormat="1" x14ac:dyDescent="0.2">
      <c r="AD95" s="111" t="s">
        <v>16</v>
      </c>
      <c r="AE95" s="100">
        <v>343466.55000000005</v>
      </c>
      <c r="AF95" s="100">
        <v>333793.00900000002</v>
      </c>
      <c r="AH95" s="100">
        <v>336649.24199999997</v>
      </c>
      <c r="AI95" s="100">
        <v>354228.27500000002</v>
      </c>
    </row>
    <row r="96" spans="29:36" s="111" customFormat="1" x14ac:dyDescent="0.2">
      <c r="AD96" s="111" t="s">
        <v>27</v>
      </c>
      <c r="AE96" s="100">
        <v>3560327.5470000003</v>
      </c>
      <c r="AF96" s="100">
        <v>3175657.2030000007</v>
      </c>
      <c r="AH96" s="100">
        <v>786947.32799999998</v>
      </c>
      <c r="AI96" s="100">
        <v>411277.625</v>
      </c>
    </row>
    <row r="97" spans="30:36" s="111" customFormat="1" x14ac:dyDescent="0.2">
      <c r="AD97" s="111" t="s">
        <v>30</v>
      </c>
      <c r="AE97" s="100">
        <v>27664.5</v>
      </c>
      <c r="AF97" s="100">
        <v>38675.599999999999</v>
      </c>
      <c r="AH97" s="100">
        <v>15146</v>
      </c>
      <c r="AI97" s="100">
        <v>25131</v>
      </c>
    </row>
    <row r="98" spans="30:36" s="111" customFormat="1" x14ac:dyDescent="0.2">
      <c r="AD98" s="111" t="s">
        <v>21</v>
      </c>
      <c r="AE98" s="100">
        <v>149225</v>
      </c>
      <c r="AF98" s="100">
        <v>157381</v>
      </c>
      <c r="AH98" s="100">
        <v>0</v>
      </c>
      <c r="AI98" s="100">
        <v>0</v>
      </c>
    </row>
    <row r="99" spans="30:36" s="111" customFormat="1" x14ac:dyDescent="0.2">
      <c r="AD99" s="111" t="s">
        <v>25</v>
      </c>
      <c r="AE99" s="100">
        <v>624995.97499999998</v>
      </c>
      <c r="AF99" s="100">
        <v>674019.69799999997</v>
      </c>
      <c r="AG99" s="119">
        <f>AF99/AE99-1</f>
        <v>7.8438461943694859E-2</v>
      </c>
      <c r="AH99" s="100">
        <v>443104.47600000002</v>
      </c>
      <c r="AI99" s="100">
        <v>426348.48499999999</v>
      </c>
      <c r="AJ99" s="119"/>
    </row>
    <row r="100" spans="30:36" s="111" customFormat="1" x14ac:dyDescent="0.2">
      <c r="AD100" s="111" t="s">
        <v>35</v>
      </c>
      <c r="AE100" s="100">
        <v>1427223.615</v>
      </c>
      <c r="AF100" s="100">
        <v>1221085.558</v>
      </c>
      <c r="AG100" s="119">
        <f>AF100/AE100-1</f>
        <v>-0.14443290794344099</v>
      </c>
      <c r="AH100" s="100">
        <v>267356.04099999997</v>
      </c>
      <c r="AI100" s="100">
        <v>119084.00799999999</v>
      </c>
      <c r="AJ100" s="119"/>
    </row>
    <row r="101" spans="30:36" s="111" customFormat="1" x14ac:dyDescent="0.2">
      <c r="AD101" s="111" t="s">
        <v>37</v>
      </c>
      <c r="AE101" s="100">
        <v>1916927.0460000001</v>
      </c>
      <c r="AF101" s="100">
        <v>1727059.1800000002</v>
      </c>
      <c r="AH101" s="100">
        <v>584250.83499999996</v>
      </c>
      <c r="AI101" s="100">
        <v>576734.13099999994</v>
      </c>
    </row>
    <row r="102" spans="30:36" s="111" customFormat="1" x14ac:dyDescent="0.2">
      <c r="AD102" s="111" t="s">
        <v>22</v>
      </c>
      <c r="AE102" s="100">
        <v>108393.52100000001</v>
      </c>
      <c r="AF102" s="100">
        <v>96627.501999999979</v>
      </c>
      <c r="AH102" s="100">
        <v>39347.007000000005</v>
      </c>
      <c r="AI102" s="100">
        <v>33835.327000000005</v>
      </c>
    </row>
    <row r="103" spans="30:36" s="111" customFormat="1" x14ac:dyDescent="0.2">
      <c r="AD103" s="111" t="s">
        <v>24</v>
      </c>
      <c r="AE103" s="100">
        <v>2347074.2999999998</v>
      </c>
      <c r="AF103" s="100">
        <v>2254217.0839999998</v>
      </c>
      <c r="AH103" s="100">
        <v>94907.1</v>
      </c>
      <c r="AI103" s="100">
        <v>23609.390999999996</v>
      </c>
    </row>
    <row r="104" spans="30:36" s="111" customFormat="1" x14ac:dyDescent="0.2">
      <c r="AD104" s="111" t="s">
        <v>17</v>
      </c>
      <c r="AE104" s="100">
        <v>0</v>
      </c>
      <c r="AF104" s="100">
        <v>0</v>
      </c>
      <c r="AG104" s="119" t="e">
        <f>AF104/AE104-1</f>
        <v>#DIV/0!</v>
      </c>
      <c r="AH104" s="100">
        <v>0</v>
      </c>
      <c r="AI104" s="100">
        <v>0</v>
      </c>
      <c r="AJ104" s="119"/>
    </row>
    <row r="105" spans="30:36" s="111" customFormat="1" x14ac:dyDescent="0.2">
      <c r="AD105" s="111" t="s">
        <v>41</v>
      </c>
      <c r="AE105" s="100">
        <v>78436.382000000012</v>
      </c>
      <c r="AF105" s="100">
        <v>51265.45900000001</v>
      </c>
      <c r="AG105" s="119">
        <f>AF105/AE105-1</f>
        <v>-0.34640714305256959</v>
      </c>
      <c r="AH105" s="100">
        <v>24417.65</v>
      </c>
      <c r="AI105" s="100">
        <v>24886.640999999996</v>
      </c>
      <c r="AJ105" s="119"/>
    </row>
    <row r="106" spans="30:36" s="111" customFormat="1" x14ac:dyDescent="0.2">
      <c r="AD106" s="111" t="s">
        <v>29</v>
      </c>
      <c r="AE106" s="100">
        <v>216525</v>
      </c>
      <c r="AF106" s="100">
        <v>200836</v>
      </c>
      <c r="AH106" s="100">
        <v>156739</v>
      </c>
      <c r="AI106" s="100">
        <v>133935</v>
      </c>
    </row>
    <row r="107" spans="30:36" s="111" customFormat="1" x14ac:dyDescent="0.2">
      <c r="AD107" s="111" t="s">
        <v>31</v>
      </c>
      <c r="AE107" s="100">
        <v>22929.662999999997</v>
      </c>
      <c r="AF107" s="100">
        <v>24135.822999999997</v>
      </c>
      <c r="AH107" s="100">
        <v>0</v>
      </c>
      <c r="AI107" s="100">
        <v>0</v>
      </c>
    </row>
    <row r="108" spans="30:36" s="111" customFormat="1" x14ac:dyDescent="0.2">
      <c r="AD108" s="111" t="s">
        <v>39</v>
      </c>
      <c r="AE108" s="100">
        <v>407129</v>
      </c>
      <c r="AF108" s="100">
        <v>395617.72</v>
      </c>
      <c r="AG108" s="119">
        <f>AF108/AE108-1</f>
        <v>-2.8274281615900732E-2</v>
      </c>
      <c r="AH108" s="100">
        <v>83130.089000000007</v>
      </c>
      <c r="AI108" s="100">
        <v>178875</v>
      </c>
      <c r="AJ108" s="119"/>
    </row>
    <row r="109" spans="30:36" s="111" customFormat="1" x14ac:dyDescent="0.2">
      <c r="AD109" s="111" t="s">
        <v>18</v>
      </c>
      <c r="AE109" s="100">
        <v>14729.159</v>
      </c>
      <c r="AF109" s="100">
        <v>14870.759</v>
      </c>
      <c r="AH109" s="100">
        <v>0</v>
      </c>
      <c r="AI109" s="100">
        <v>0</v>
      </c>
    </row>
    <row r="110" spans="30:36" s="111" customFormat="1" x14ac:dyDescent="0.2">
      <c r="AD110" s="111" t="s">
        <v>20</v>
      </c>
      <c r="AE110" s="100">
        <v>1956903.49</v>
      </c>
      <c r="AF110" s="100">
        <v>1670893.9180000001</v>
      </c>
      <c r="AH110" s="100">
        <v>1274266.753</v>
      </c>
      <c r="AI110" s="100">
        <v>1059024.2609999999</v>
      </c>
    </row>
    <row r="111" spans="30:36" s="111" customFormat="1" x14ac:dyDescent="0.2">
      <c r="AD111" s="111" t="s">
        <v>40</v>
      </c>
      <c r="AE111" s="100">
        <v>603612.75799999991</v>
      </c>
      <c r="AF111" s="100">
        <v>540797.47700000007</v>
      </c>
      <c r="AH111" s="100">
        <v>324857.696</v>
      </c>
      <c r="AI111" s="100">
        <v>331060.99699999992</v>
      </c>
    </row>
    <row r="112" spans="30:36" s="111" customFormat="1" x14ac:dyDescent="0.2">
      <c r="AD112" s="111" t="s">
        <v>23</v>
      </c>
      <c r="AE112" s="100">
        <v>666188.80899999989</v>
      </c>
      <c r="AF112" s="100">
        <v>771381.397</v>
      </c>
      <c r="AH112" s="100">
        <v>31871.697</v>
      </c>
      <c r="AI112" s="100">
        <v>5836.223</v>
      </c>
    </row>
    <row r="113" spans="30:36" s="111" customFormat="1" x14ac:dyDescent="0.2">
      <c r="AD113" s="111" t="s">
        <v>28</v>
      </c>
      <c r="AE113" s="100">
        <v>207745.70200000002</v>
      </c>
      <c r="AF113" s="100">
        <v>189023.56700000001</v>
      </c>
      <c r="AH113" s="100">
        <v>36223.808000000005</v>
      </c>
      <c r="AI113" s="100">
        <v>44176.588999999993</v>
      </c>
    </row>
    <row r="114" spans="30:36" s="111" customFormat="1" x14ac:dyDescent="0.2">
      <c r="AD114" s="111" t="s">
        <v>19</v>
      </c>
      <c r="AE114" s="100">
        <v>103259</v>
      </c>
      <c r="AF114" s="100">
        <v>88876</v>
      </c>
      <c r="AH114" s="100">
        <v>85171</v>
      </c>
      <c r="AI114" s="100">
        <v>88418</v>
      </c>
    </row>
    <row r="115" spans="30:36" x14ac:dyDescent="0.2">
      <c r="AD115" s="95" t="s">
        <v>26</v>
      </c>
      <c r="AE115" s="101">
        <v>38985</v>
      </c>
      <c r="AF115" s="101">
        <v>34807</v>
      </c>
      <c r="AG115" s="120">
        <f>AF115/AE115-1</f>
        <v>-0.10716942413748876</v>
      </c>
      <c r="AH115" s="101">
        <v>7300</v>
      </c>
      <c r="AI115" s="101">
        <v>722.08900000000006</v>
      </c>
      <c r="AJ115" s="120"/>
    </row>
    <row r="116" spans="30:36" x14ac:dyDescent="0.2">
      <c r="AD116" s="95" t="s">
        <v>42</v>
      </c>
      <c r="AE116" s="101">
        <v>588973.054</v>
      </c>
      <c r="AF116" s="101">
        <v>695321.10700000008</v>
      </c>
      <c r="AH116" s="101">
        <v>411529.8</v>
      </c>
      <c r="AI116" s="101">
        <v>536056.08199999994</v>
      </c>
    </row>
    <row r="117" spans="30:36" x14ac:dyDescent="0.2">
      <c r="AD117" s="95" t="s">
        <v>33</v>
      </c>
      <c r="AE117" s="101">
        <v>81889</v>
      </c>
      <c r="AF117" s="101">
        <v>93838</v>
      </c>
      <c r="AH117" s="101">
        <v>18595.060000000001</v>
      </c>
      <c r="AI117" s="101">
        <v>26526</v>
      </c>
    </row>
    <row r="118" spans="30:36" x14ac:dyDescent="0.2">
      <c r="AD118" s="95" t="s">
        <v>32</v>
      </c>
      <c r="AE118" s="101">
        <v>35317.781999999999</v>
      </c>
      <c r="AF118" s="101">
        <v>36445.719000000005</v>
      </c>
      <c r="AH118" s="101">
        <v>351.71899999999999</v>
      </c>
      <c r="AI118" s="101">
        <v>854.56200000000001</v>
      </c>
    </row>
  </sheetData>
  <sortState xmlns:xlrd2="http://schemas.microsoft.com/office/spreadsheetml/2017/richdata2" ref="AD62:AI89">
    <sortCondition descending="1" ref="AF62:AF89"/>
  </sortState>
  <phoneticPr fontId="3" type="noConversion"/>
  <pageMargins left="0.75" right="0.75" top="1" bottom="1" header="0.5" footer="0.5"/>
  <pageSetup paperSize="9"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946FA256189CE94D9229B09E835A3CAB" ma:contentTypeVersion="4" ma:contentTypeDescription="新建文档。" ma:contentTypeScope="" ma:versionID="ceddc035639d2284e8028b881fb0fb17">
  <xsd:schema xmlns:xsd="http://www.w3.org/2001/XMLSchema" xmlns:xs="http://www.w3.org/2001/XMLSchema" xmlns:p="http://schemas.microsoft.com/office/2006/metadata/properties" xmlns:ns2="946f3695-f53c-403c-a95b-22a855ca6ea5" targetNamespace="http://schemas.microsoft.com/office/2006/metadata/properties" ma:root="true" ma:fieldsID="7a1ebc6217d544d004e2ca76da87952e" ns2:_="">
    <xsd:import namespace="946f3695-f53c-403c-a95b-22a855ca6e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f3695-f53c-403c-a95b-22a855ca6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C10573-4325-41DA-98E1-4A1D121A9A1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46f3695-f53c-403c-a95b-22a855ca6ea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3854EE-0B66-402D-A11D-857B60AA24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8D2848-6227-46E4-B4CD-22CF9AB7E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f3695-f53c-403c-a95b-22a855ca6e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 1</vt:lpstr>
      <vt:lpstr>Tables 1-2</vt:lpstr>
      <vt:lpstr>Fig 2</vt:lpstr>
      <vt:lpstr>Fig 3</vt:lpstr>
      <vt:lpstr>Fig 4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Stavros.LAZAROU@ec.europa.eu</dc:creator>
  <cp:lastModifiedBy>EDELENYI Tamas Roland (ESTAT)</cp:lastModifiedBy>
  <cp:lastPrinted>2021-10-22T13:50:16Z</cp:lastPrinted>
  <dcterms:created xsi:type="dcterms:W3CDTF">2011-07-26T07:55:24Z</dcterms:created>
  <dcterms:modified xsi:type="dcterms:W3CDTF">2025-06-02T16:03:23Z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0x010100946FA256189CE94D9229B09E835A3CAB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2024-05-21T13:59:55Z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cafb4ad7-2aa5-4775-b13c-130a388ae9e2</vt:lpwstr>
  </property>
  <property fmtid="{D5CDD505-2E9C-101B-9397-08002B2CF9AE}" pid="9" name="MSIP_Label_6bd9ddd1-4d20-43f6-abfa-fc3c07406f94_ContentBits">
    <vt:lpwstr>0</vt:lpwstr>
  </property>
</Properties>
</file>